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ndhls\AppData\Local\Temp\sa_kabel\"/>
    </mc:Choice>
  </mc:AlternateContent>
  <xr:revisionPtr revIDLastSave="0" documentId="13_ncr:1_{27A3033C-32DF-4ECA-B660-428E26042AE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Rechner" sheetId="1" r:id="rId1"/>
    <sheet name="Tabelle 12 V" sheetId="2" r:id="rId2"/>
    <sheet name="Tabelle 24 V" sheetId="3" r:id="rId3"/>
    <sheet name="Tabelle 48 V" sheetId="4" r:id="rId4"/>
    <sheet name="Wichtig zu wissen" sheetId="5" r:id="rId5"/>
    <sheet name="Daten" sheetId="6" r:id="rId6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7" i="2" l="1"/>
  <c r="L15" i="2"/>
  <c r="I15" i="2"/>
  <c r="F15" i="2"/>
  <c r="E15" i="2"/>
  <c r="D14" i="2"/>
  <c r="C14" i="2"/>
  <c r="E12" i="2"/>
  <c r="C12" i="2"/>
  <c r="K11" i="2"/>
  <c r="B11" i="2"/>
  <c r="C19" i="1"/>
  <c r="B7" i="4"/>
  <c r="N18" i="4" s="1"/>
  <c r="B7" i="3"/>
  <c r="C18" i="3" s="1"/>
  <c r="B7" i="2"/>
  <c r="H18" i="2" s="1"/>
  <c r="C17" i="1"/>
  <c r="C18" i="1" s="1"/>
  <c r="C15" i="1" s="1"/>
  <c r="C16" i="1" s="1"/>
  <c r="K17" i="2" l="1"/>
  <c r="B16" i="3"/>
  <c r="B17" i="3"/>
  <c r="D17" i="3"/>
  <c r="N16" i="3"/>
  <c r="M11" i="2"/>
  <c r="F14" i="2"/>
  <c r="L17" i="2"/>
  <c r="N11" i="2"/>
  <c r="B18" i="2"/>
  <c r="E17" i="3"/>
  <c r="D18" i="3"/>
  <c r="B11" i="3"/>
  <c r="E18" i="3"/>
  <c r="C11" i="3"/>
  <c r="G18" i="3"/>
  <c r="K11" i="4"/>
  <c r="F10" i="2"/>
  <c r="J12" i="2"/>
  <c r="D16" i="2"/>
  <c r="J13" i="2"/>
  <c r="E12" i="3"/>
  <c r="K13" i="2"/>
  <c r="L13" i="2"/>
  <c r="N12" i="4"/>
  <c r="M17" i="2"/>
  <c r="G15" i="2"/>
  <c r="E18" i="2"/>
  <c r="G12" i="2"/>
  <c r="E10" i="2"/>
  <c r="B12" i="3"/>
  <c r="N11" i="4"/>
  <c r="F16" i="2"/>
  <c r="I10" i="2"/>
  <c r="E13" i="3"/>
  <c r="J10" i="2"/>
  <c r="M13" i="2"/>
  <c r="G17" i="2"/>
  <c r="F13" i="3"/>
  <c r="C13" i="4"/>
  <c r="I12" i="2"/>
  <c r="M11" i="4"/>
  <c r="G10" i="2"/>
  <c r="H10" i="2"/>
  <c r="M12" i="4"/>
  <c r="G16" i="2"/>
  <c r="K10" i="2"/>
  <c r="N13" i="2"/>
  <c r="H17" i="2"/>
  <c r="H13" i="3"/>
  <c r="D13" i="4"/>
  <c r="H12" i="2"/>
  <c r="C16" i="2"/>
  <c r="C12" i="3"/>
  <c r="E16" i="2"/>
  <c r="F12" i="3"/>
  <c r="M10" i="2"/>
  <c r="B14" i="2"/>
  <c r="I17" i="2"/>
  <c r="N15" i="3"/>
  <c r="C14" i="4"/>
  <c r="D14" i="4"/>
  <c r="I13" i="3"/>
  <c r="H18" i="3"/>
  <c r="F14" i="4"/>
  <c r="G14" i="2"/>
  <c r="J18" i="2"/>
  <c r="H14" i="3"/>
  <c r="G10" i="4"/>
  <c r="F15" i="4"/>
  <c r="D11" i="2"/>
  <c r="I18" i="2"/>
  <c r="L12" i="2"/>
  <c r="F11" i="2"/>
  <c r="K18" i="2"/>
  <c r="I14" i="3"/>
  <c r="H10" i="4"/>
  <c r="G15" i="4"/>
  <c r="K12" i="2"/>
  <c r="E11" i="2"/>
  <c r="I14" i="2"/>
  <c r="M14" i="2"/>
  <c r="N12" i="2"/>
  <c r="J16" i="2"/>
  <c r="L18" i="2"/>
  <c r="K14" i="3"/>
  <c r="I10" i="4"/>
  <c r="I15" i="4"/>
  <c r="I16" i="2"/>
  <c r="B10" i="2"/>
  <c r="C13" i="2"/>
  <c r="L16" i="2"/>
  <c r="M18" i="2"/>
  <c r="L14" i="3"/>
  <c r="J10" i="4"/>
  <c r="I16" i="4"/>
  <c r="H16" i="2"/>
  <c r="M12" i="2"/>
  <c r="G11" i="2"/>
  <c r="H11" i="2"/>
  <c r="B17" i="2"/>
  <c r="L10" i="3"/>
  <c r="K15" i="3"/>
  <c r="K10" i="4"/>
  <c r="J16" i="4"/>
  <c r="N14" i="2"/>
  <c r="B15" i="2"/>
  <c r="C10" i="2"/>
  <c r="I11" i="2"/>
  <c r="D13" i="2"/>
  <c r="C15" i="2"/>
  <c r="D10" i="2"/>
  <c r="J11" i="2"/>
  <c r="F13" i="2"/>
  <c r="D15" i="2"/>
  <c r="F17" i="2"/>
  <c r="M10" i="3"/>
  <c r="L15" i="3"/>
  <c r="J11" i="4"/>
  <c r="M17" i="4"/>
  <c r="L17" i="4"/>
  <c r="N10" i="3"/>
  <c r="D12" i="3"/>
  <c r="G13" i="3"/>
  <c r="J14" i="3"/>
  <c r="M15" i="3"/>
  <c r="C17" i="3"/>
  <c r="F18" i="3"/>
  <c r="L11" i="4"/>
  <c r="B13" i="4"/>
  <c r="E14" i="4"/>
  <c r="H15" i="4"/>
  <c r="K16" i="4"/>
  <c r="N17" i="4"/>
  <c r="L16" i="4"/>
  <c r="B18" i="4"/>
  <c r="G14" i="4"/>
  <c r="J15" i="4"/>
  <c r="M16" i="4"/>
  <c r="C18" i="4"/>
  <c r="N18" i="2"/>
  <c r="D11" i="3"/>
  <c r="G12" i="3"/>
  <c r="J13" i="3"/>
  <c r="M14" i="3"/>
  <c r="C16" i="3"/>
  <c r="F17" i="3"/>
  <c r="I18" i="3"/>
  <c r="L10" i="4"/>
  <c r="B12" i="4"/>
  <c r="E13" i="4"/>
  <c r="H14" i="4"/>
  <c r="K15" i="4"/>
  <c r="N16" i="4"/>
  <c r="D18" i="4"/>
  <c r="B10" i="3"/>
  <c r="E11" i="3"/>
  <c r="H12" i="3"/>
  <c r="K13" i="3"/>
  <c r="N14" i="3"/>
  <c r="D16" i="3"/>
  <c r="G17" i="3"/>
  <c r="J18" i="3"/>
  <c r="M10" i="4"/>
  <c r="C12" i="4"/>
  <c r="F13" i="4"/>
  <c r="I14" i="4"/>
  <c r="L15" i="4"/>
  <c r="B17" i="4"/>
  <c r="E18" i="4"/>
  <c r="C10" i="3"/>
  <c r="F11" i="3"/>
  <c r="I12" i="3"/>
  <c r="L13" i="3"/>
  <c r="B15" i="3"/>
  <c r="E16" i="3"/>
  <c r="H17" i="3"/>
  <c r="K18" i="3"/>
  <c r="N10" i="4"/>
  <c r="D12" i="4"/>
  <c r="G13" i="4"/>
  <c r="J14" i="4"/>
  <c r="M15" i="4"/>
  <c r="C17" i="4"/>
  <c r="F18" i="4"/>
  <c r="L11" i="2"/>
  <c r="B13" i="2"/>
  <c r="E14" i="2"/>
  <c r="H15" i="2"/>
  <c r="K16" i="2"/>
  <c r="N17" i="2"/>
  <c r="D10" i="3"/>
  <c r="G11" i="3"/>
  <c r="J12" i="3"/>
  <c r="M13" i="3"/>
  <c r="C15" i="3"/>
  <c r="F16" i="3"/>
  <c r="I17" i="3"/>
  <c r="L18" i="3"/>
  <c r="B11" i="4"/>
  <c r="E12" i="4"/>
  <c r="H13" i="4"/>
  <c r="K14" i="4"/>
  <c r="N15" i="4"/>
  <c r="D17" i="4"/>
  <c r="G18" i="4"/>
  <c r="E10" i="3"/>
  <c r="H11" i="3"/>
  <c r="K12" i="3"/>
  <c r="N13" i="3"/>
  <c r="D15" i="3"/>
  <c r="G16" i="3"/>
  <c r="J17" i="3"/>
  <c r="M18" i="3"/>
  <c r="C11" i="4"/>
  <c r="F12" i="4"/>
  <c r="I13" i="4"/>
  <c r="L14" i="4"/>
  <c r="B16" i="4"/>
  <c r="E17" i="4"/>
  <c r="H18" i="4"/>
  <c r="J15" i="2"/>
  <c r="M16" i="2"/>
  <c r="C18" i="2"/>
  <c r="F10" i="3"/>
  <c r="I11" i="3"/>
  <c r="L12" i="3"/>
  <c r="B14" i="3"/>
  <c r="E15" i="3"/>
  <c r="H16" i="3"/>
  <c r="K17" i="3"/>
  <c r="N18" i="3"/>
  <c r="D11" i="4"/>
  <c r="G12" i="4"/>
  <c r="J13" i="4"/>
  <c r="M14" i="4"/>
  <c r="C16" i="4"/>
  <c r="F17" i="4"/>
  <c r="I18" i="4"/>
  <c r="L10" i="2"/>
  <c r="B12" i="2"/>
  <c r="E13" i="2"/>
  <c r="H14" i="2"/>
  <c r="K15" i="2"/>
  <c r="N16" i="2"/>
  <c r="D18" i="2"/>
  <c r="G10" i="3"/>
  <c r="J11" i="3"/>
  <c r="M12" i="3"/>
  <c r="C14" i="3"/>
  <c r="F15" i="3"/>
  <c r="I16" i="3"/>
  <c r="L17" i="3"/>
  <c r="B10" i="4"/>
  <c r="E11" i="4"/>
  <c r="H12" i="4"/>
  <c r="K13" i="4"/>
  <c r="N14" i="4"/>
  <c r="D16" i="4"/>
  <c r="G17" i="4"/>
  <c r="J18" i="4"/>
  <c r="M17" i="3"/>
  <c r="C10" i="4"/>
  <c r="F11" i="4"/>
  <c r="I12" i="4"/>
  <c r="L13" i="4"/>
  <c r="B15" i="4"/>
  <c r="E16" i="4"/>
  <c r="H17" i="4"/>
  <c r="K18" i="4"/>
  <c r="H10" i="3"/>
  <c r="K11" i="3"/>
  <c r="N12" i="3"/>
  <c r="D14" i="3"/>
  <c r="G15" i="3"/>
  <c r="J16" i="3"/>
  <c r="N10" i="2"/>
  <c r="D12" i="2"/>
  <c r="G13" i="2"/>
  <c r="J14" i="2"/>
  <c r="M15" i="2"/>
  <c r="C17" i="2"/>
  <c r="F18" i="2"/>
  <c r="I10" i="3"/>
  <c r="L11" i="3"/>
  <c r="B13" i="3"/>
  <c r="E14" i="3"/>
  <c r="H15" i="3"/>
  <c r="K16" i="3"/>
  <c r="N17" i="3"/>
  <c r="D10" i="4"/>
  <c r="G11" i="4"/>
  <c r="J12" i="4"/>
  <c r="M13" i="4"/>
  <c r="C15" i="4"/>
  <c r="F16" i="4"/>
  <c r="I17" i="4"/>
  <c r="L18" i="4"/>
  <c r="H13" i="2"/>
  <c r="K14" i="2"/>
  <c r="N15" i="2"/>
  <c r="D17" i="2"/>
  <c r="G18" i="2"/>
  <c r="J10" i="3"/>
  <c r="M11" i="3"/>
  <c r="C13" i="3"/>
  <c r="F14" i="3"/>
  <c r="I15" i="3"/>
  <c r="L16" i="3"/>
  <c r="B18" i="3"/>
  <c r="E10" i="4"/>
  <c r="H11" i="4"/>
  <c r="K12" i="4"/>
  <c r="N13" i="4"/>
  <c r="D15" i="4"/>
  <c r="G16" i="4"/>
  <c r="J17" i="4"/>
  <c r="M18" i="4"/>
  <c r="C11" i="2"/>
  <c r="F12" i="2"/>
  <c r="I13" i="2"/>
  <c r="L14" i="2"/>
  <c r="B16" i="2"/>
  <c r="E17" i="2"/>
  <c r="K10" i="3"/>
  <c r="N11" i="3"/>
  <c r="D13" i="3"/>
  <c r="G14" i="3"/>
  <c r="J15" i="3"/>
  <c r="M16" i="3"/>
  <c r="F10" i="4"/>
  <c r="I11" i="4"/>
  <c r="L12" i="4"/>
  <c r="B14" i="4"/>
  <c r="E15" i="4"/>
  <c r="H16" i="4"/>
  <c r="K17" i="4"/>
  <c r="C23" i="1"/>
  <c r="C20" i="1"/>
  <c r="C22" i="1" s="1"/>
  <c r="C21" i="1" l="1"/>
</calcChain>
</file>

<file path=xl/sharedStrings.xml><?xml version="1.0" encoding="utf-8"?>
<sst xmlns="http://schemas.openxmlformats.org/spreadsheetml/2006/main" count="169" uniqueCount="112">
  <si>
    <t>Kabelquerschnitt-Rechner für Gleichstrom</t>
  </si>
  <si>
    <t>12 / 24 / 36 / 48 V · Spannungsabfall, Strombelastbarkeit und Sicherung in einem Schritt</t>
  </si>
  <si>
    <t>➜ Online-Kabelrechner mit passenden Kabeln: www.solar-autark.com/kabelrechner</t>
  </si>
  <si>
    <t>So geht’s: Füllen Sie nur die gelb umrandeten Felder aus – alle Ergebnisse rechnen automatisch.</t>
  </si>
  <si>
    <t>① Ihre Eingaben</t>
  </si>
  <si>
    <t>Systemspannung</t>
  </si>
  <si>
    <t>V</t>
  </si>
  <si>
    <t>Auswahl: 12, 24, 36 oder 48 V</t>
  </si>
  <si>
    <t>Strom (Dauerstrom)</t>
  </si>
  <si>
    <t>A</t>
  </si>
  <si>
    <t>Leistung ÷ Spannung, z. B. 360 W ÷ 12 V = 30 A</t>
  </si>
  <si>
    <t>Leitungslänge – einfache Strecke</t>
  </si>
  <si>
    <t>m</t>
  </si>
  <si>
    <t>nur eine Richtung messen, Hin- und Rückleiter rechnet die Tabelle</t>
  </si>
  <si>
    <t>Zulässiger Spannungsabfall</t>
  </si>
  <si>
    <t>Auswahl: 2 %, 3 %, 4 % oder 5 % – empfohlen siehe unten</t>
  </si>
  <si>
    <t>Spez. Widerstand Kupfer (nicht ändern)</t>
  </si>
  <si>
    <t>Ω·mm²/m</t>
  </si>
  <si>
    <t>② Ihr Ergebnis</t>
  </si>
  <si>
    <t>Empfohlener Kupfer-Querschnitt</t>
  </si>
  <si>
    <t>mm²</t>
  </si>
  <si>
    <t>kleinster Normquerschnitt, der Spannungsabfall UND Belastbarkeit einhält</t>
  </si>
  <si>
    <t>Empfohlene Sicherung (nah am Batteriepol)</t>
  </si>
  <si>
    <t>Leitungslänge gesamt (Hin + Rück)</t>
  </si>
  <si>
    <t>Mindestquerschnitt nach Spannungsabfall</t>
  </si>
  <si>
    <t>Mindestquerschnitt nach Strombelastbarkeit</t>
  </si>
  <si>
    <t>Spannungsabfall mit dem empfohlenen Querschnitt</t>
  </si>
  <si>
    <t>… in Prozent der Systemspannung</t>
  </si>
  <si>
    <t>Verlustleistung im Kabel</t>
  </si>
  <si>
    <t>W</t>
  </si>
  <si>
    <t>Maßgeblich war</t>
  </si>
  <si>
    <t>Ergebnis „über 120": Leitung aufteilen, kürzer verlegen oder eine höhere Systemspannung wählen.</t>
  </si>
  <si>
    <t>③ Empfohlener Spannungsabfall je Leitung</t>
  </si>
  <si>
    <t>Solarmodul → Laderegler</t>
  </si>
  <si>
    <t>3 %</t>
  </si>
  <si>
    <t>Solarseite; höhere Strangspannung (Serienschaltung) senkt den Strom</t>
  </si>
  <si>
    <t>Laderegler → Batterie</t>
  </si>
  <si>
    <t>2 %</t>
  </si>
  <si>
    <t>kurz halten, Sicherung direkt am Batteriepol</t>
  </si>
  <si>
    <t>Batterie → Wechselrichter</t>
  </si>
  <si>
    <t>hohe Ströme – dicke, kurze Leitung</t>
  </si>
  <si>
    <t>Batterie → 12-V-Verbraucher</t>
  </si>
  <si>
    <t>Licht, Pumpen, Kühlbox</t>
  </si>
  <si>
    <t>Bequemer online: Einsatzort antippen, Querschnitt ablesen und passende Kabel direkt im Shop finden →</t>
  </si>
  <si>
    <t>www.solar-autark.com/kabelrechner</t>
  </si>
  <si>
    <t>SOLAR-AUTARK.COM · André Hülsmann · Steinstr. 13 · 37242 Bad Sooden-Allendorf · info@solar-autark.com</t>
  </si>
  <si>
    <t>www.solar-autark.com</t>
  </si>
  <si>
    <t>Kabelquerschnitt-Tabelle für 12-V-Anlagen</t>
  </si>
  <si>
    <t>Kleinster Kupfer-Normquerschnitt in mm² – hält Spannungsabfall UND Strombelastbarkeit ein</t>
  </si>
  <si>
    <t>Zul. Spannungsabfall</t>
  </si>
  <si>
    <t>Legende:</t>
  </si>
  <si>
    <t>bis 6 mm²</t>
  </si>
  <si>
    <t>10–25 mm²</t>
  </si>
  <si>
    <t>35–70 mm²</t>
  </si>
  <si>
    <t>95–120 mm²</t>
  </si>
  <si>
    <t>über 120</t>
  </si>
  <si>
    <t>ρ Kupfer</t>
  </si>
  <si>
    <t>Länge ↓  /  Strom →</t>
  </si>
  <si>
    <t>Beispiel: 30 A über 5 m bei 12 V und 3 % → 16 mm². Für jede Leitung zusätzlich eine passende Sicherung direkt am Batteriepol setzen.</t>
  </si>
  <si>
    <t>Kabelquerschnitt-Tabelle für 24-V-Anlagen</t>
  </si>
  <si>
    <t>Kabelquerschnitt-Tabelle für 48-V-Anlagen</t>
  </si>
  <si>
    <t>Das Wichtigste zum Kabelquerschnitt</t>
  </si>
  <si>
    <t>Kurz erklärt – damit Kabel nicht warm werden und keine Leistung verloren geht</t>
  </si>
  <si>
    <t>1</t>
  </si>
  <si>
    <t>Einfache Länge messen</t>
  </si>
  <si>
    <t>Messen Sie nur die einfache Strecke vom Gerät zur Batterie. Hin- und Rückleiter rechnen Tabelle und Rechner selbst ein – der Strom fließt durch beide Leitungen.</t>
  </si>
  <si>
    <t>2</t>
  </si>
  <si>
    <t>Spannungsabfall klein halten</t>
  </si>
  <si>
    <t>Zwischen Laderegler, Batterie und Wechselrichter höchstens 2–3 %, auf der Solarseite bis 3 %. Jeder Verlust kostet Ladeleistung und Laufzeit.</t>
  </si>
  <si>
    <t>3</t>
  </si>
  <si>
    <t>Belastbarkeit hat Vorrang</t>
  </si>
  <si>
    <t>Auch auf kurzen Strecken darf ein dünnes Kabel nicht mit hohem Strom belastet werden – es erwärmt sich sonst unzulässig. Beispiel: 2,5 mm² nur bis rund 20 A Dauerstrom.</t>
  </si>
  <si>
    <t>4</t>
  </si>
  <si>
    <t>Verlegeart beachten</t>
  </si>
  <si>
    <t>Im Rohr, gebündelt oder in warmer Umgebung (Motorraum, Dach) verträgt ein Kabel deutlich weniger Strom als frei in Luft verlegt.</t>
  </si>
  <si>
    <t>5</t>
  </si>
  <si>
    <t>Höhere Spannung, dünnere Kabel</t>
  </si>
  <si>
    <t>24 V halbiert, 48 V viertelt den Strom bei gleicher Leistung – entsprechend dünner dürfen die Kabel sein.</t>
  </si>
  <si>
    <t>6</t>
  </si>
  <si>
    <t>Sicherung direkt am Batteriepol</t>
  </si>
  <si>
    <t>Jede Leitung zur Batterie wird so nah wie möglich am Pol abgesichert. Die Sicherung schützt das Kabel und muss zu seinem Querschnitt passen.</t>
  </si>
  <si>
    <t>7</t>
  </si>
  <si>
    <t>Feindrähtige Kupferlitze verwenden</t>
  </si>
  <si>
    <t>Für Batterie- und Wechselrichterkabel flexible, feindrähtige Leitungen verwenden – sie lassen sich sauber verlegen und fest verpressen.</t>
  </si>
  <si>
    <t>8</t>
  </si>
  <si>
    <t>Kabelschuhe richtig verpressen</t>
  </si>
  <si>
    <t>Kabelschuhe und Aderendhülsen müssen zum Querschnitt passen und mit passendem Werkzeug verpresst werden. Lose Verbindungen werden heiß.</t>
  </si>
  <si>
    <t>9</t>
  </si>
  <si>
    <t>Solarseite: Serienschaltung nutzen</t>
  </si>
  <si>
    <t>Mehrere Module in Reihe erhöhen die Spannung und senken den Strom – so reichen oft 4 oder 6 mm² auch über längere Strecken. Die maximale Eingangsspannung des Reglers beachten.</t>
  </si>
  <si>
    <t>10</t>
  </si>
  <si>
    <t>Im Zweifel eine Stufe größer</t>
  </si>
  <si>
    <t>Ein etwas dickeres Kabel kostet wenig mehr und schafft Reserve für spätere Erweiterungen.</t>
  </si>
  <si>
    <t>Querschnitt, Sicherung und passende Kabel online berechnen: www.solar-autark.com/kabelrechner</t>
  </si>
  <si>
    <t>Normquerschnitte, Belastbarkeit und Sicherungen</t>
  </si>
  <si>
    <t>Grundlage aller Berechnungen dieser Datei</t>
  </si>
  <si>
    <t>Querschnitt (mm²)</t>
  </si>
  <si>
    <t>Belastbarkeit Dauerstrom (A)</t>
  </si>
  <si>
    <t>Annahmen und Quellen</t>
  </si>
  <si>
    <t>• Bei höherer Umgebungstemperatur (Motorraum, Dach in der Sonne) sinkt die Belastbarkeit.</t>
  </si>
  <si>
    <t>• Blau dargestellte Werte sind feste Tabellenwerte und können bei Bedarf an Herstellerangaben angepasst werden.</t>
  </si>
  <si>
    <t>Normsicherungen (A)</t>
  </si>
  <si>
    <t>• Belastbarkeit: Richtwerte für Dauerstrom, Kupfer, frei verlegt – dieselben Werte wie im Online-Kabelrechner. Im Rohr oder gebündelt verlegt rechnet der Rechner mit 70 % davon.</t>
  </si>
  <si>
    <t>• Die Leitung muss die Sicherung dauerhaft tragen. Reicht der Querschnitt nach Spannungsabfall dafür nicht, wird er erhöht.</t>
  </si>
  <si>
    <t>• Spezifischer Widerstand Kupfer 0,0175 Ω·mm²/m bei 20 °C – derselbe Wert wie im Online-Kabelrechner.</t>
  </si>
  <si>
    <t>• Sicherung: kleinste Normsicherung ab dem 1,25-fachen Betriebsstrom; das Kabel muss sie dauerhaft tragen.</t>
  </si>
  <si>
    <t>Verlegeart</t>
  </si>
  <si>
    <t>frei verlegt</t>
  </si>
  <si>
    <t>Auswahl: frei verlegt oder im Rohr oder gebündelt (70 % Belastbarkeit)</t>
  </si>
  <si>
    <t>nächste Normgröße ab 1,25 × Betriebsstrom; das Kabel muss sie dauerhaft tragen</t>
  </si>
  <si>
    <t>Länge = einfache Strecke; Hin- und Rückleiter sind eingerechnet. Frei verlegt; das Kabel trägt die Sicherung (1,25 × Strom). Spannungsabfall in B6 änderbar.</t>
  </si>
  <si>
    <t>Richtwerte ohne Gewähr – maßgeblich sind die Angaben des Kabel- und Geräteherstellers. Stand: Oktober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</si>
</sst>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"/>
    <numFmt numFmtId="166" formatCode="0.0%"/>
    <numFmt numFmtId="167" formatCode="0&quot; A&quot;"/>
    <numFmt numFmtId="168" formatCode="0.0&quot; m&quot;"/>
  </numFmts>
  <fonts count="26" x14ac:knownFonts="1">
    <font>
      <sz val="11"/>
      <color theme="1"/>
      <name val="Calibri"/>
      <family val="2"/>
      <charset val="1"/>
    </font>
    <font>
      <b/>
      <sz val="15"/>
      <color rgb="FF2B2117"/>
      <name val="Arial"/>
      <charset val="1"/>
    </font>
    <font>
      <sz val="10"/>
      <color rgb="FF5B4A1E"/>
      <name val="Arial"/>
      <charset val="1"/>
    </font>
    <font>
      <b/>
      <u/>
      <sz val="10"/>
      <color rgb="FF8A5A00"/>
      <name val="Arial"/>
      <charset val="1"/>
    </font>
    <font>
      <b/>
      <sz val="10"/>
      <color rgb="FF5B4A1E"/>
      <name val="Arial"/>
      <charset val="1"/>
    </font>
    <font>
      <b/>
      <sz val="12"/>
      <color rgb="FF2B2117"/>
      <name val="Arial"/>
      <charset val="1"/>
    </font>
    <font>
      <b/>
      <sz val="10"/>
      <color rgb="FF2B2117"/>
      <name val="Arial"/>
      <charset val="1"/>
    </font>
    <font>
      <b/>
      <sz val="12"/>
      <color rgb="FF0000FF"/>
      <name val="Arial"/>
      <charset val="1"/>
    </font>
    <font>
      <sz val="10"/>
      <color rgb="FF2B2117"/>
      <name val="Arial"/>
      <charset val="1"/>
    </font>
    <font>
      <sz val="9"/>
      <color rgb="FF6B5418"/>
      <name val="Arial"/>
      <charset val="1"/>
    </font>
    <font>
      <sz val="9"/>
      <color rgb="FF7A6A45"/>
      <name val="Arial"/>
      <charset val="1"/>
    </font>
    <font>
      <b/>
      <sz val="18"/>
      <color rgb="FF1E5E24"/>
      <name val="Arial"/>
      <charset val="1"/>
    </font>
    <font>
      <b/>
      <sz val="12"/>
      <color rgb="FF1E5E24"/>
      <name val="Arial"/>
      <charset val="1"/>
    </font>
    <font>
      <i/>
      <sz val="9"/>
      <color rgb="FF6B5418"/>
      <name val="Arial"/>
      <charset val="1"/>
    </font>
    <font>
      <b/>
      <sz val="10"/>
      <color rgb="FF1E5E24"/>
      <name val="Arial"/>
      <charset val="1"/>
    </font>
    <font>
      <b/>
      <u/>
      <sz val="11"/>
      <color rgb="FF8A5A00"/>
      <name val="Arial"/>
      <charset val="1"/>
    </font>
    <font>
      <sz val="8"/>
      <color rgb="FF7A6A45"/>
      <name val="Arial"/>
      <charset val="1"/>
    </font>
    <font>
      <u/>
      <sz val="8"/>
      <color rgb="FF8A5A00"/>
      <name val="Arial"/>
      <charset val="1"/>
    </font>
    <font>
      <i/>
      <sz val="8"/>
      <color rgb="FF7A6A45"/>
      <name val="Arial"/>
      <charset val="1"/>
    </font>
    <font>
      <b/>
      <sz val="11"/>
      <color rgb="FF0000FF"/>
      <name val="Arial"/>
      <charset val="1"/>
    </font>
    <font>
      <b/>
      <sz val="9"/>
      <color rgb="FF2B2117"/>
      <name val="Arial"/>
      <charset val="1"/>
    </font>
    <font>
      <b/>
      <sz val="8"/>
      <color rgb="FF2B2117"/>
      <name val="Arial"/>
      <charset val="1"/>
    </font>
    <font>
      <sz val="9"/>
      <color rgb="FF008000"/>
      <name val="Arial"/>
      <charset val="1"/>
    </font>
    <font>
      <b/>
      <sz val="14"/>
      <color rgb="FF2B2117"/>
      <name val="Arial"/>
      <charset val="1"/>
    </font>
    <font>
      <b/>
      <sz val="11"/>
      <color rgb="FF2B2117"/>
      <name val="Arial"/>
      <charset val="1"/>
    </font>
    <font>
      <sz val="10"/>
      <color rgb="FF0000FF"/>
      <name val="Arial"/>
      <charset val="1"/>
    </font>
  </fonts>
  <fills count="15">
    <fill>
      <patternFill patternType="none"/>
    </fill>
    <fill>
      <patternFill patternType="gray125"/>
    </fill>
    <fill>
      <patternFill patternType="solid">
        <fgColor rgb="FFFEE677"/>
        <bgColor rgb="FFFFE699"/>
      </patternFill>
    </fill>
    <fill>
      <patternFill patternType="solid">
        <fgColor rgb="FFFFFBEA"/>
        <bgColor rgb="FFFFF8D6"/>
      </patternFill>
    </fill>
    <fill>
      <patternFill patternType="solid">
        <fgColor rgb="FFFDD835"/>
        <bgColor rgb="FFFEE677"/>
      </patternFill>
    </fill>
    <fill>
      <patternFill patternType="solid">
        <fgColor rgb="FFFFF59D"/>
        <bgColor rgb="FFFFF3B0"/>
      </patternFill>
    </fill>
    <fill>
      <patternFill patternType="solid">
        <fgColor rgb="FFF2EEE3"/>
        <bgColor rgb="FFE4F3E4"/>
      </patternFill>
    </fill>
    <fill>
      <patternFill patternType="solid">
        <fgColor rgb="FFC8E6C9"/>
        <bgColor rgb="FFE4F3E4"/>
      </patternFill>
    </fill>
    <fill>
      <patternFill patternType="solid">
        <fgColor rgb="FFE4F3E4"/>
        <bgColor rgb="FFF2EEE3"/>
      </patternFill>
    </fill>
    <fill>
      <patternFill patternType="solid">
        <fgColor rgb="FFFFF3B0"/>
        <bgColor rgb="FFFFF59D"/>
      </patternFill>
    </fill>
    <fill>
      <patternFill patternType="solid">
        <fgColor rgb="FFFFD580"/>
        <bgColor rgb="FFFEE677"/>
      </patternFill>
    </fill>
    <fill>
      <patternFill patternType="solid">
        <fgColor rgb="FFF4B183"/>
        <bgColor rgb="FFD9C98F"/>
      </patternFill>
    </fill>
    <fill>
      <patternFill patternType="solid">
        <fgColor rgb="FFE57373"/>
        <bgColor rgb="FFFF6600"/>
      </patternFill>
    </fill>
    <fill>
      <patternFill patternType="solid">
        <fgColor rgb="FFFFF8D6"/>
        <bgColor rgb="FFFFFBEA"/>
      </patternFill>
    </fill>
    <fill>
      <patternFill patternType="solid">
        <fgColor rgb="FFFFFFFF"/>
        <bgColor rgb="FFFFFBEA"/>
      </patternFill>
    </fill>
  </fills>
  <borders count="3">
    <border>
      <left/>
      <right/>
      <top/>
      <bottom/>
      <diagonal/>
    </border>
    <border>
      <left style="medium">
        <color rgb="FFB8860B"/>
      </left>
      <right style="medium">
        <color rgb="FFB8860B"/>
      </right>
      <top style="medium">
        <color rgb="FFB8860B"/>
      </top>
      <bottom style="medium">
        <color rgb="FFB8860B"/>
      </bottom>
      <diagonal/>
    </border>
    <border>
      <left style="thin">
        <color rgb="FFD9C98F"/>
      </left>
      <right style="thin">
        <color rgb="FFD9C98F"/>
      </right>
      <top style="thin">
        <color rgb="FFD9C98F"/>
      </top>
      <bottom style="thin">
        <color rgb="FFD9C98F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4" borderId="0" xfId="0" applyFont="1" applyFill="1"/>
    <xf numFmtId="0" fontId="0" fillId="4" borderId="0" xfId="0" applyFill="1"/>
    <xf numFmtId="0" fontId="6" fillId="0" borderId="0" xfId="0" applyFont="1"/>
    <xf numFmtId="0" fontId="7" fillId="5" borderId="1" xfId="0" applyFont="1" applyFill="1" applyBorder="1" applyAlignment="1">
      <alignment horizontal="center"/>
    </xf>
    <xf numFmtId="0" fontId="8" fillId="0" borderId="0" xfId="0" applyFont="1"/>
    <xf numFmtId="0" fontId="9" fillId="0" borderId="0" xfId="0" applyFont="1"/>
    <xf numFmtId="164" fontId="7" fillId="5" borderId="1" xfId="0" applyNumberFormat="1" applyFont="1" applyFill="1" applyBorder="1" applyAlignment="1">
      <alignment horizontal="center"/>
    </xf>
    <xf numFmtId="9" fontId="7" fillId="5" borderId="1" xfId="0" applyNumberFormat="1" applyFont="1" applyFill="1" applyBorder="1" applyAlignment="1">
      <alignment horizontal="center"/>
    </xf>
    <xf numFmtId="0" fontId="10" fillId="0" borderId="0" xfId="0" applyFont="1"/>
    <xf numFmtId="165" fontId="10" fillId="6" borderId="0" xfId="0" applyNumberFormat="1" applyFont="1" applyFill="1" applyAlignment="1">
      <alignment horizontal="center"/>
    </xf>
    <xf numFmtId="0" fontId="11" fillId="7" borderId="2" xfId="0" applyFont="1" applyFill="1" applyBorder="1" applyAlignment="1">
      <alignment horizontal="center"/>
    </xf>
    <xf numFmtId="0" fontId="12" fillId="8" borderId="2" xfId="0" applyFont="1" applyFill="1" applyBorder="1" applyAlignment="1">
      <alignment horizontal="center"/>
    </xf>
    <xf numFmtId="164" fontId="8" fillId="0" borderId="2" xfId="0" applyNumberFormat="1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66" fontId="8" fillId="0" borderId="2" xfId="0" applyNumberFormat="1" applyFont="1" applyBorder="1" applyAlignment="1">
      <alignment horizontal="center"/>
    </xf>
    <xf numFmtId="0" fontId="13" fillId="0" borderId="0" xfId="0" applyFont="1"/>
    <xf numFmtId="0" fontId="6" fillId="0" borderId="2" xfId="0" applyFont="1" applyBorder="1"/>
    <xf numFmtId="0" fontId="14" fillId="8" borderId="2" xfId="0" applyFont="1" applyFill="1" applyBorder="1" applyAlignment="1">
      <alignment horizontal="center"/>
    </xf>
    <xf numFmtId="0" fontId="0" fillId="0" borderId="2" xfId="0" applyBorder="1"/>
    <xf numFmtId="0" fontId="9" fillId="0" borderId="2" xfId="0" applyFont="1" applyBorder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5" borderId="1" xfId="0" applyFont="1" applyFill="1" applyBorder="1" applyAlignment="1">
      <alignment horizontal="center"/>
    </xf>
    <xf numFmtId="0" fontId="0" fillId="0" borderId="0" xfId="0" applyFont="1"/>
    <xf numFmtId="9" fontId="19" fillId="5" borderId="1" xfId="0" applyNumberFormat="1" applyFont="1" applyFill="1" applyBorder="1" applyAlignment="1">
      <alignment horizontal="center"/>
    </xf>
    <xf numFmtId="0" fontId="20" fillId="0" borderId="0" xfId="0" applyFont="1"/>
    <xf numFmtId="165" fontId="22" fillId="0" borderId="0" xfId="0" applyNumberFormat="1" applyFont="1"/>
    <xf numFmtId="0" fontId="6" fillId="4" borderId="2" xfId="0" applyFont="1" applyFill="1" applyBorder="1"/>
    <xf numFmtId="167" fontId="6" fillId="4" borderId="2" xfId="0" applyNumberFormat="1" applyFont="1" applyFill="1" applyBorder="1" applyAlignment="1">
      <alignment horizontal="center"/>
    </xf>
    <xf numFmtId="168" fontId="6" fillId="13" borderId="2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4" fillId="3" borderId="2" xfId="0" applyFont="1" applyFill="1" applyBorder="1"/>
    <xf numFmtId="0" fontId="8" fillId="0" borderId="2" xfId="0" applyFont="1" applyBorder="1" applyAlignment="1">
      <alignment vertical="top" wrapText="1"/>
    </xf>
    <xf numFmtId="0" fontId="6" fillId="4" borderId="2" xfId="0" applyFont="1" applyFill="1" applyBorder="1" applyAlignment="1">
      <alignment horizontal="center" wrapText="1"/>
    </xf>
    <xf numFmtId="0" fontId="24" fillId="4" borderId="0" xfId="0" applyFont="1" applyFill="1"/>
    <xf numFmtId="0" fontId="25" fillId="14" borderId="2" xfId="0" applyFont="1" applyFill="1" applyBorder="1" applyAlignment="1">
      <alignment horizontal="center"/>
    </xf>
    <xf numFmtId="0" fontId="25" fillId="3" borderId="2" xfId="0" applyFont="1" applyFill="1" applyBorder="1" applyAlignment="1">
      <alignment horizontal="center"/>
    </xf>
    <xf numFmtId="49" fontId="7" fillId="5" borderId="1" xfId="0" applyNumberFormat="1" applyFont="1" applyFill="1" applyBorder="1" applyAlignment="1">
      <alignment horizontal="center"/>
    </xf>
    <xf numFmtId="0" fontId="4" fillId="3" borderId="0" xfId="0" applyFont="1" applyFill="1" applyBorder="1"/>
    <xf numFmtId="0" fontId="21" fillId="8" borderId="0" xfId="0" applyFont="1" applyFill="1" applyBorder="1" applyAlignment="1">
      <alignment horizontal="center"/>
    </xf>
    <xf numFmtId="0" fontId="21" fillId="9" borderId="0" xfId="0" applyFont="1" applyFill="1" applyBorder="1" applyAlignment="1">
      <alignment horizontal="center"/>
    </xf>
    <xf numFmtId="0" fontId="21" fillId="10" borderId="0" xfId="0" applyFont="1" applyFill="1" applyBorder="1" applyAlignment="1">
      <alignment horizontal="center"/>
    </xf>
    <xf numFmtId="0" fontId="21" fillId="11" borderId="0" xfId="0" applyFont="1" applyFill="1" applyBorder="1" applyAlignment="1">
      <alignment horizontal="center"/>
    </xf>
    <xf numFmtId="0" fontId="21" fillId="12" borderId="0" xfId="0" applyFont="1" applyFill="1" applyBorder="1" applyAlignment="1">
      <alignment horizontal="center"/>
    </xf>
    <xf numFmtId="0" fontId="23" fillId="4" borderId="2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top" wrapText="1"/>
    </xf>
  </cellXfs>
  <cellStyles count="1">
    <cellStyle name="Standard" xfId="0" builtinId="0"/>
  </cellStyles>
  <dxfs count="18">
    <dxf>
      <fill>
        <patternFill>
          <bgColor rgb="FFE57373"/>
        </patternFill>
      </fill>
    </dxf>
    <dxf>
      <fill>
        <patternFill>
          <bgColor rgb="FFF4B183"/>
        </patternFill>
      </fill>
    </dxf>
    <dxf>
      <fill>
        <patternFill>
          <bgColor rgb="FFFFD580"/>
        </patternFill>
      </fill>
    </dxf>
    <dxf>
      <fill>
        <patternFill>
          <bgColor rgb="FFFFF3B0"/>
        </patternFill>
      </fill>
    </dxf>
    <dxf>
      <fill>
        <patternFill>
          <bgColor rgb="FFE4F3E4"/>
        </patternFill>
      </fill>
    </dxf>
    <dxf>
      <fill>
        <patternFill>
          <bgColor rgb="FFE57373"/>
        </patternFill>
      </fill>
    </dxf>
    <dxf>
      <fill>
        <patternFill>
          <bgColor rgb="FFF4B183"/>
        </patternFill>
      </fill>
    </dxf>
    <dxf>
      <fill>
        <patternFill>
          <bgColor rgb="FFFFD580"/>
        </patternFill>
      </fill>
    </dxf>
    <dxf>
      <fill>
        <patternFill>
          <bgColor rgb="FFFFF3B0"/>
        </patternFill>
      </fill>
    </dxf>
    <dxf>
      <fill>
        <patternFill>
          <bgColor rgb="FFE4F3E4"/>
        </patternFill>
      </fill>
    </dxf>
    <dxf>
      <fill>
        <patternFill>
          <bgColor rgb="FFE57373"/>
        </patternFill>
      </fill>
    </dxf>
    <dxf>
      <fill>
        <patternFill>
          <bgColor rgb="FFF4B183"/>
        </patternFill>
      </fill>
    </dxf>
    <dxf>
      <fill>
        <patternFill>
          <bgColor rgb="FFFFD580"/>
        </patternFill>
      </fill>
    </dxf>
    <dxf>
      <fill>
        <patternFill>
          <bgColor rgb="FFFFF3B0"/>
        </patternFill>
      </fill>
    </dxf>
    <dxf>
      <fill>
        <patternFill>
          <bgColor rgb="FFE4F3E4"/>
        </patternFill>
      </fill>
    </dxf>
    <dxf>
      <font>
        <b/>
        <color rgb="FF9C0006"/>
        <name val="Arial"/>
        <charset val="1"/>
      </font>
      <fill>
        <patternFill>
          <bgColor rgb="FFF4B183"/>
        </patternFill>
      </fill>
    </dxf>
    <dxf>
      <fill>
        <patternFill>
          <bgColor rgb="FFFFE699"/>
        </patternFill>
      </fill>
    </dxf>
    <dxf>
      <font>
        <b/>
        <color rgb="FF9C0006"/>
        <name val="Arial"/>
        <charset val="1"/>
      </font>
      <fill>
        <patternFill>
          <bgColor rgb="FFF8CBAD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EE677"/>
      <rgbColor rgb="FFFF00FF"/>
      <rgbColor rgb="FF00FFFF"/>
      <rgbColor rgb="FF9C0006"/>
      <rgbColor rgb="FF008000"/>
      <rgbColor rgb="FF000080"/>
      <rgbColor rgb="FF8A5A00"/>
      <rgbColor rgb="FF800080"/>
      <rgbColor rgb="FF008080"/>
      <rgbColor rgb="FFD9C98F"/>
      <rgbColor rgb="FF7A6A45"/>
      <rgbColor rgb="FF9999FF"/>
      <rgbColor rgb="FF993366"/>
      <rgbColor rgb="FFFFF8D6"/>
      <rgbColor rgb="FFF2EEE3"/>
      <rgbColor rgb="FF660066"/>
      <rgbColor rgb="FFE57373"/>
      <rgbColor rgb="FF0066CC"/>
      <rgbColor rgb="FFFFFBEA"/>
      <rgbColor rgb="FF000080"/>
      <rgbColor rgb="FFFF00FF"/>
      <rgbColor rgb="FFFFD580"/>
      <rgbColor rgb="FF00FFFF"/>
      <rgbColor rgb="FF800080"/>
      <rgbColor rgb="FF800000"/>
      <rgbColor rgb="FF008080"/>
      <rgbColor rgb="FF0000FF"/>
      <rgbColor rgb="FF00CCFF"/>
      <rgbColor rgb="FFC8E6C9"/>
      <rgbColor rgb="FFE4F3E4"/>
      <rgbColor rgb="FFFFF59D"/>
      <rgbColor rgb="FFFFE699"/>
      <rgbColor rgb="FFF4B183"/>
      <rgbColor rgb="FFFFF3B0"/>
      <rgbColor rgb="FFF8CBAD"/>
      <rgbColor rgb="FF3366FF"/>
      <rgbColor rgb="FF33CCCC"/>
      <rgbColor rgb="FF99CC00"/>
      <rgbColor rgb="FFFDD835"/>
      <rgbColor rgb="FFB8860B"/>
      <rgbColor rgb="FFFF6600"/>
      <rgbColor rgb="FF666699"/>
      <rgbColor rgb="FF969696"/>
      <rgbColor rgb="FF003366"/>
      <rgbColor rgb="FF339966"/>
      <rgbColor rgb="FF1E5E24"/>
      <rgbColor rgb="FF2B2117"/>
      <rgbColor rgb="FF6B5418"/>
      <rgbColor rgb="FF993366"/>
      <rgbColor rgb="FF333399"/>
      <rgbColor rgb="FF5B4A1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30240</xdr:colOff>
      <xdr:row>0</xdr:row>
      <xdr:rowOff>95400</xdr:rowOff>
    </xdr:from>
    <xdr:to>
      <xdr:col>1</xdr:col>
      <xdr:colOff>1458720</xdr:colOff>
      <xdr:row>0</xdr:row>
      <xdr:rowOff>599760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71360" y="95400"/>
          <a:ext cx="1428480" cy="504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171360</xdr:colOff>
      <xdr:row>0</xdr:row>
      <xdr:rowOff>95400</xdr:rowOff>
    </xdr:from>
    <xdr:to>
      <xdr:col>1</xdr:col>
      <xdr:colOff>49320</xdr:colOff>
      <xdr:row>0</xdr:row>
      <xdr:rowOff>599760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71360" y="95400"/>
          <a:ext cx="1428480" cy="504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171360</xdr:colOff>
      <xdr:row>0</xdr:row>
      <xdr:rowOff>95400</xdr:rowOff>
    </xdr:from>
    <xdr:to>
      <xdr:col>1</xdr:col>
      <xdr:colOff>49320</xdr:colOff>
      <xdr:row>0</xdr:row>
      <xdr:rowOff>599760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71360" y="95400"/>
          <a:ext cx="1428480" cy="504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171360</xdr:colOff>
      <xdr:row>0</xdr:row>
      <xdr:rowOff>95400</xdr:rowOff>
    </xdr:from>
    <xdr:to>
      <xdr:col>1</xdr:col>
      <xdr:colOff>49320</xdr:colOff>
      <xdr:row>0</xdr:row>
      <xdr:rowOff>599760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71360" y="95400"/>
          <a:ext cx="1428480" cy="504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30240</xdr:colOff>
      <xdr:row>0</xdr:row>
      <xdr:rowOff>95400</xdr:rowOff>
    </xdr:from>
    <xdr:to>
      <xdr:col>2</xdr:col>
      <xdr:colOff>1036080</xdr:colOff>
      <xdr:row>0</xdr:row>
      <xdr:rowOff>599760</xdr:rowOff>
    </xdr:to>
    <xdr:pic>
      <xdr:nvPicPr>
        <xdr:cNvPr id="4" name="Image 1" descr="Picture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71360" y="95400"/>
          <a:ext cx="1428480" cy="504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30240</xdr:colOff>
      <xdr:row>0</xdr:row>
      <xdr:rowOff>95400</xdr:rowOff>
    </xdr:from>
    <xdr:to>
      <xdr:col>2</xdr:col>
      <xdr:colOff>49320</xdr:colOff>
      <xdr:row>0</xdr:row>
      <xdr:rowOff>599760</xdr:rowOff>
    </xdr:to>
    <xdr:pic>
      <xdr:nvPicPr>
        <xdr:cNvPr id="5" name="Image 1" descr="Picture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71360" y="95400"/>
          <a:ext cx="1428480" cy="504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olar-autark.com/" TargetMode="External"/><Relationship Id="rId2" Type="http://schemas.openxmlformats.org/officeDocument/2006/relationships/hyperlink" Target="https://www.solar-autark.com/kabelrechner/" TargetMode="External"/><Relationship Id="rId1" Type="http://schemas.openxmlformats.org/officeDocument/2006/relationships/hyperlink" Target="https://www.solar-autark.com/kabelrechner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www.solar-autark.com/" TargetMode="External"/><Relationship Id="rId1" Type="http://schemas.openxmlformats.org/officeDocument/2006/relationships/hyperlink" Target="https://www.solar-autark.com/kabelrechner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s://www.solar-autark.com/" TargetMode="External"/><Relationship Id="rId1" Type="http://schemas.openxmlformats.org/officeDocument/2006/relationships/hyperlink" Target="https://www.solar-autark.com/kabelrechner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https://www.solar-autark.com/" TargetMode="External"/><Relationship Id="rId1" Type="http://schemas.openxmlformats.org/officeDocument/2006/relationships/hyperlink" Target="https://www.solar-autark.com/kabelrechner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olar-autark.com/" TargetMode="External"/><Relationship Id="rId2" Type="http://schemas.openxmlformats.org/officeDocument/2006/relationships/hyperlink" Target="https://www.solar-autark.com/kabelrechner/" TargetMode="External"/><Relationship Id="rId1" Type="http://schemas.openxmlformats.org/officeDocument/2006/relationships/hyperlink" Target="https://www.solar-autark.com/kabelrechner/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hyperlink" Target="https://www.solar-autark.com/" TargetMode="External"/><Relationship Id="rId1" Type="http://schemas.openxmlformats.org/officeDocument/2006/relationships/hyperlink" Target="https://www.solar-autark.com/kabelrechn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DD835"/>
    <pageSetUpPr fitToPage="1"/>
  </sheetPr>
  <dimension ref="A1:O37"/>
  <sheetViews>
    <sheetView showGridLines="0" tabSelected="1" zoomScaleNormal="100" workbookViewId="0">
      <pane ySplit="4" topLeftCell="A5" activePane="bottomLeft" state="frozen"/>
      <selection pane="bottomLeft"/>
    </sheetView>
  </sheetViews>
  <sheetFormatPr baseColWidth="10" defaultColWidth="8.7109375" defaultRowHeight="15" x14ac:dyDescent="0.25"/>
  <cols>
    <col min="1" max="1" width="2" customWidth="1"/>
    <col min="2" max="2" width="46" customWidth="1"/>
    <col min="3" max="3" width="16" customWidth="1"/>
    <col min="4" max="4" width="9" customWidth="1"/>
    <col min="5" max="5" width="70" customWidth="1"/>
    <col min="6" max="6" width="4" customWidth="1"/>
  </cols>
  <sheetData>
    <row r="1" spans="1:15" ht="51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" customHeight="1" x14ac:dyDescent="0.25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6.5" customHeight="1" x14ac:dyDescent="0.25">
      <c r="A3" s="1"/>
      <c r="B3" s="3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1.75" customHeight="1" x14ac:dyDescent="0.25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B5" s="46" t="s">
        <v>3</v>
      </c>
      <c r="C5" s="46"/>
      <c r="D5" s="46"/>
      <c r="E5" s="46"/>
      <c r="F5" s="46"/>
    </row>
    <row r="7" spans="1:15" ht="15.75" x14ac:dyDescent="0.25">
      <c r="B7" s="5" t="s">
        <v>4</v>
      </c>
      <c r="C7" s="6"/>
      <c r="D7" s="6"/>
      <c r="E7" s="6"/>
      <c r="F7" s="6"/>
    </row>
    <row r="8" spans="1:15" ht="19.5" customHeight="1" x14ac:dyDescent="0.25">
      <c r="B8" s="7" t="s">
        <v>5</v>
      </c>
      <c r="C8" s="8">
        <v>12</v>
      </c>
      <c r="D8" s="9" t="s">
        <v>6</v>
      </c>
      <c r="E8" s="10" t="s">
        <v>7</v>
      </c>
    </row>
    <row r="9" spans="1:15" ht="19.5" customHeight="1" x14ac:dyDescent="0.25">
      <c r="B9" s="7" t="s">
        <v>8</v>
      </c>
      <c r="C9" s="8">
        <v>30</v>
      </c>
      <c r="D9" s="9" t="s">
        <v>9</v>
      </c>
      <c r="E9" s="10" t="s">
        <v>10</v>
      </c>
    </row>
    <row r="10" spans="1:15" ht="19.5" customHeight="1" x14ac:dyDescent="0.25">
      <c r="B10" s="7" t="s">
        <v>11</v>
      </c>
      <c r="C10" s="11">
        <v>5</v>
      </c>
      <c r="D10" s="9" t="s">
        <v>12</v>
      </c>
      <c r="E10" s="10" t="s">
        <v>13</v>
      </c>
    </row>
    <row r="11" spans="1:15" ht="19.5" customHeight="1" x14ac:dyDescent="0.25">
      <c r="B11" s="7" t="s">
        <v>14</v>
      </c>
      <c r="C11" s="12">
        <v>0.03</v>
      </c>
      <c r="D11" s="9"/>
      <c r="E11" s="10" t="s">
        <v>15</v>
      </c>
    </row>
    <row r="12" spans="1:15" ht="15.75" thickBot="1" x14ac:dyDescent="0.3">
      <c r="B12" s="13" t="s">
        <v>16</v>
      </c>
      <c r="C12" s="14">
        <v>1.7500000000000002E-2</v>
      </c>
      <c r="D12" s="13" t="s">
        <v>17</v>
      </c>
    </row>
    <row r="13" spans="1:15" ht="16.5" thickBot="1" x14ac:dyDescent="0.3">
      <c r="B13" s="7" t="s">
        <v>106</v>
      </c>
      <c r="C13" s="45" t="s">
        <v>107</v>
      </c>
      <c r="D13" s="9"/>
      <c r="E13" s="10" t="s">
        <v>108</v>
      </c>
    </row>
    <row r="14" spans="1:15" ht="15.75" x14ac:dyDescent="0.25">
      <c r="B14" s="5" t="s">
        <v>18</v>
      </c>
      <c r="C14" s="6"/>
      <c r="D14" s="6"/>
      <c r="E14" s="6"/>
      <c r="F14" s="6"/>
    </row>
    <row r="15" spans="1:15" ht="30" customHeight="1" x14ac:dyDescent="0.35">
      <c r="B15" s="7" t="s">
        <v>19</v>
      </c>
      <c r="C15" s="15">
        <f>IFERROR(INDEX(Daten!$B$8:$B$19,MATCH(1,INDEX((Daten!$B$8:$B$19&gt;=C18)*(Daten!$C$8:$C$19*IF($C$13="im Rohr oder gebündelt",0.7,1)&gt;=INDEX(Daten!$B$25:$B$45,MATCH(1,INDEX((Daten!$B$25:$B$45&gt;=1.25*$C$9)*1,0),0))),0),0)),"über 120")</f>
        <v>16</v>
      </c>
      <c r="D15" s="9" t="s">
        <v>20</v>
      </c>
      <c r="E15" s="10" t="s">
        <v>21</v>
      </c>
    </row>
    <row r="16" spans="1:15" ht="21.75" customHeight="1" x14ac:dyDescent="0.25">
      <c r="B16" s="7" t="s">
        <v>22</v>
      </c>
      <c r="C16" s="16">
        <f>IF(ISNUMBER(C15),IFERROR(INDEX(Daten!$B$25:$B$45,MATCH(1,INDEX((Daten!$B$25:$B$45&gt;=1.25*$C$9)*1,0),0)),"–"),"–")</f>
        <v>40</v>
      </c>
      <c r="D16" s="9" t="s">
        <v>9</v>
      </c>
      <c r="E16" s="10" t="s">
        <v>109</v>
      </c>
    </row>
    <row r="17" spans="2:6" x14ac:dyDescent="0.25">
      <c r="B17" s="9" t="s">
        <v>23</v>
      </c>
      <c r="C17" s="17">
        <f>2*C10</f>
        <v>10</v>
      </c>
      <c r="D17" s="9" t="s">
        <v>12</v>
      </c>
    </row>
    <row r="18" spans="2:6" x14ac:dyDescent="0.25">
      <c r="B18" s="9" t="s">
        <v>24</v>
      </c>
      <c r="C18" s="18">
        <f>C17*C9*C12/(C8*C11)</f>
        <v>14.583333333333336</v>
      </c>
      <c r="D18" s="9" t="s">
        <v>20</v>
      </c>
    </row>
    <row r="19" spans="2:6" x14ac:dyDescent="0.25">
      <c r="B19" s="9" t="s">
        <v>25</v>
      </c>
      <c r="C19" s="19">
        <f>IFERROR(INDEX(Daten!$B$8:$B$19,MATCH(1,INDEX((Daten!$C$8:$C$19*IF($C$13="im Rohr oder gebündelt",0.7,1)&gt;=INDEX(Daten!$B$25:$B$45,MATCH(1,INDEX((Daten!$B$25:$B$45&gt;=1.25*$C$9)*1,0),0)))*1,0),0)),"über 120")</f>
        <v>6</v>
      </c>
      <c r="D19" s="9" t="s">
        <v>20</v>
      </c>
    </row>
    <row r="20" spans="2:6" x14ac:dyDescent="0.25">
      <c r="B20" s="9" t="s">
        <v>26</v>
      </c>
      <c r="C20" s="18">
        <f>IF(ISNUMBER(C15),C17*C9*C12/C15,"–")</f>
        <v>0.32812500000000006</v>
      </c>
      <c r="D20" s="9" t="s">
        <v>6</v>
      </c>
    </row>
    <row r="21" spans="2:6" x14ac:dyDescent="0.25">
      <c r="B21" s="9" t="s">
        <v>27</v>
      </c>
      <c r="C21" s="20">
        <f>IF(ISNUMBER(C15),C20/C8,"–")</f>
        <v>2.7343750000000003E-2</v>
      </c>
      <c r="D21" s="9"/>
    </row>
    <row r="22" spans="2:6" x14ac:dyDescent="0.25">
      <c r="B22" s="9" t="s">
        <v>28</v>
      </c>
      <c r="C22" s="17">
        <f>IF(ISNUMBER(C15),C20*C9,"–")</f>
        <v>9.8437500000000018</v>
      </c>
      <c r="D22" s="9" t="s">
        <v>29</v>
      </c>
    </row>
    <row r="23" spans="2:6" x14ac:dyDescent="0.25">
      <c r="B23" s="9" t="s">
        <v>30</v>
      </c>
      <c r="C23" s="19" t="str">
        <f>IF(ISNUMBER(C15),IF(C18&gt;C19,"der Spannungsabfall","die Strombelastbarkeit"),"–")</f>
        <v>der Spannungsabfall</v>
      </c>
      <c r="D23" s="9"/>
    </row>
    <row r="24" spans="2:6" x14ac:dyDescent="0.25">
      <c r="B24" s="21" t="s">
        <v>31</v>
      </c>
    </row>
    <row r="26" spans="2:6" ht="15.75" x14ac:dyDescent="0.25">
      <c r="B26" s="5" t="s">
        <v>32</v>
      </c>
      <c r="C26" s="6"/>
      <c r="D26" s="6"/>
      <c r="E26" s="6"/>
      <c r="F26" s="6"/>
    </row>
    <row r="27" spans="2:6" x14ac:dyDescent="0.25">
      <c r="B27" s="22" t="s">
        <v>33</v>
      </c>
      <c r="C27" s="23" t="s">
        <v>34</v>
      </c>
      <c r="D27" s="24"/>
      <c r="E27" s="25" t="s">
        <v>35</v>
      </c>
    </row>
    <row r="28" spans="2:6" x14ac:dyDescent="0.25">
      <c r="B28" s="22" t="s">
        <v>36</v>
      </c>
      <c r="C28" s="23" t="s">
        <v>37</v>
      </c>
      <c r="D28" s="24"/>
      <c r="E28" s="25" t="s">
        <v>38</v>
      </c>
    </row>
    <row r="29" spans="2:6" x14ac:dyDescent="0.25">
      <c r="B29" s="22" t="s">
        <v>39</v>
      </c>
      <c r="C29" s="23" t="s">
        <v>37</v>
      </c>
      <c r="D29" s="24"/>
      <c r="E29" s="25" t="s">
        <v>40</v>
      </c>
    </row>
    <row r="30" spans="2:6" x14ac:dyDescent="0.25">
      <c r="B30" s="22" t="s">
        <v>41</v>
      </c>
      <c r="C30" s="23" t="s">
        <v>34</v>
      </c>
      <c r="D30" s="24"/>
      <c r="E30" s="25" t="s">
        <v>42</v>
      </c>
    </row>
    <row r="32" spans="2:6" x14ac:dyDescent="0.25">
      <c r="B32" s="7" t="s">
        <v>43</v>
      </c>
    </row>
    <row r="33" spans="2:2" x14ac:dyDescent="0.25">
      <c r="B33" s="26" t="s">
        <v>44</v>
      </c>
    </row>
    <row r="35" spans="2:2" x14ac:dyDescent="0.25">
      <c r="B35" s="27" t="s">
        <v>45</v>
      </c>
    </row>
    <row r="36" spans="2:2" x14ac:dyDescent="0.25">
      <c r="B36" s="28" t="s">
        <v>46</v>
      </c>
    </row>
    <row r="37" spans="2:2" x14ac:dyDescent="0.25">
      <c r="B37" s="29" t="s">
        <v>111</v>
      </c>
    </row>
  </sheetData>
  <mergeCells count="1">
    <mergeCell ref="B5:F5"/>
  </mergeCells>
  <conditionalFormatting sqref="C21">
    <cfRule type="cellIs" dxfId="17" priority="2" operator="greaterThan">
      <formula>0.04</formula>
    </cfRule>
    <cfRule type="cellIs" dxfId="16" priority="3" operator="between">
      <formula>0.0301</formula>
      <formula>0.04</formula>
    </cfRule>
  </conditionalFormatting>
  <conditionalFormatting sqref="C15">
    <cfRule type="cellIs" dxfId="15" priority="4" operator="equal">
      <formula>"über 120"</formula>
    </cfRule>
  </conditionalFormatting>
  <dataValidations count="5">
    <dataValidation type="list" showErrorMessage="1" errorTitle="Systemspannung" error="Bitte 12, 24, 36 oder 48 wählen." sqref="C8" xr:uid="{00000000-0002-0000-0000-000000000000}">
      <formula1>"12,24,36,48"</formula1>
      <formula2>0</formula2>
    </dataValidation>
    <dataValidation type="decimal" showErrorMessage="1" error="Bitte einen Strom zwischen 0,1 und 1000 A eingeben." sqref="C9" xr:uid="{00000000-0002-0000-0000-000001000000}">
      <formula1>0.1</formula1>
      <formula2>1000</formula2>
    </dataValidation>
    <dataValidation type="decimal" showErrorMessage="1" error="Bitte eine Länge zwischen 0,1 und 200 m eingeben." sqref="C10" xr:uid="{00000000-0002-0000-0000-000002000000}">
      <formula1>0.1</formula1>
      <formula2>200</formula2>
    </dataValidation>
    <dataValidation type="list" sqref="C11" xr:uid="{00000000-0002-0000-0000-000003000000}">
      <formula1>"2%,3%,4%,5%"</formula1>
      <formula2>0</formula2>
    </dataValidation>
    <dataValidation type="list" allowBlank="1" showInputMessage="1" showErrorMessage="1" sqref="C13" xr:uid="{2B26AD1A-8B2B-4E5A-A933-4BF83F832941}">
      <mc:AlternateContent xmlns:x12ac="http://schemas.microsoft.com/office/spreadsheetml/2011/1/ac" xmlns:mc="http://schemas.openxmlformats.org/markup-compatibility/2006">
        <mc:Choice Requires="x12ac">
          <x12ac:list>"frei verlegt,im Rohr oder gebündelt"</x12ac:list>
        </mc:Choice>
        <mc:Fallback>
          <formula1>"frei verlegt,im Rohr oder gebündelt"</formula1>
        </mc:Fallback>
      </mc:AlternateContent>
    </dataValidation>
  </dataValidations>
  <hyperlinks>
    <hyperlink ref="B4" r:id="rId1" xr:uid="{00000000-0004-0000-0000-000000000000}"/>
    <hyperlink ref="B33" r:id="rId2" xr:uid="{00000000-0004-0000-0000-000001000000}"/>
    <hyperlink ref="B36" r:id="rId3" xr:uid="{00000000-0004-0000-0000-000002000000}"/>
  </hyperlinks>
  <pageMargins left="0.75" right="0.75" top="1" bottom="1" header="0.511811023622047" footer="0.511811023622047"/>
  <pageSetup fitToHeight="0" orientation="landscape" horizontalDpi="300" verticalDpi="30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DD835"/>
    <pageSetUpPr fitToPage="1"/>
  </sheetPr>
  <dimension ref="A1:O24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8.7109375" defaultRowHeight="15" x14ac:dyDescent="0.25"/>
  <cols>
    <col min="1" max="1" width="22" customWidth="1"/>
    <col min="2" max="14" width="9" customWidth="1"/>
  </cols>
  <sheetData>
    <row r="1" spans="1:15" ht="51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" customHeight="1" x14ac:dyDescent="0.25">
      <c r="A2" s="2" t="s">
        <v>47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6.5" customHeight="1" x14ac:dyDescent="0.25">
      <c r="A3" s="3" t="s">
        <v>48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1.75" customHeight="1" x14ac:dyDescent="0.25">
      <c r="A4" s="4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7" t="s">
        <v>5</v>
      </c>
      <c r="B5" s="30">
        <v>12</v>
      </c>
      <c r="C5" s="31" t="s">
        <v>6</v>
      </c>
      <c r="D5" s="10" t="s">
        <v>110</v>
      </c>
    </row>
    <row r="6" spans="1:15" x14ac:dyDescent="0.25">
      <c r="A6" s="7" t="s">
        <v>49</v>
      </c>
      <c r="B6" s="32">
        <v>0.03</v>
      </c>
      <c r="D6" s="33" t="s">
        <v>50</v>
      </c>
      <c r="E6" s="47" t="s">
        <v>51</v>
      </c>
      <c r="F6" s="47"/>
      <c r="G6" s="48" t="s">
        <v>52</v>
      </c>
      <c r="H6" s="48"/>
      <c r="I6" s="49" t="s">
        <v>53</v>
      </c>
      <c r="J6" s="49"/>
      <c r="K6" s="50" t="s">
        <v>54</v>
      </c>
      <c r="L6" s="50"/>
      <c r="M6" s="51" t="s">
        <v>55</v>
      </c>
      <c r="N6" s="51"/>
    </row>
    <row r="7" spans="1:15" x14ac:dyDescent="0.25">
      <c r="A7" s="13" t="s">
        <v>56</v>
      </c>
      <c r="B7" s="34">
        <f>Rechner!$C$12</f>
        <v>1.7500000000000002E-2</v>
      </c>
    </row>
    <row r="9" spans="1:15" x14ac:dyDescent="0.25">
      <c r="A9" s="35" t="s">
        <v>57</v>
      </c>
      <c r="B9" s="36">
        <v>5</v>
      </c>
      <c r="C9" s="36">
        <v>10</v>
      </c>
      <c r="D9" s="36">
        <v>15</v>
      </c>
      <c r="E9" s="36">
        <v>20</v>
      </c>
      <c r="F9" s="36">
        <v>25</v>
      </c>
      <c r="G9" s="36">
        <v>30</v>
      </c>
      <c r="H9" s="36">
        <v>40</v>
      </c>
      <c r="I9" s="36">
        <v>50</v>
      </c>
      <c r="J9" s="36">
        <v>60</v>
      </c>
      <c r="K9" s="36">
        <v>80</v>
      </c>
      <c r="L9" s="36">
        <v>100</v>
      </c>
      <c r="M9" s="36">
        <v>150</v>
      </c>
      <c r="N9" s="36">
        <v>200</v>
      </c>
    </row>
    <row r="10" spans="1:15" ht="18.75" customHeight="1" x14ac:dyDescent="0.25">
      <c r="A10" s="37">
        <v>1</v>
      </c>
      <c r="B10" s="38">
        <f>IFERROR(INDEX(Daten!$B$8:$B$19,MATCH(1,INDEX((Daten!$B$8:$B$19&gt;=(2*$A10*B$9*$B$7/($B$5*$B$6)))*(Daten!$C$8:$C$19&gt;=INDEX(Daten!$B$25:$B$45,MATCH(1,INDEX((Daten!$B$25:$B$45&gt;=1.25*B$9)*1,0),0))),0),0)),"über 120")</f>
        <v>1.5</v>
      </c>
      <c r="C10" s="38">
        <f>IFERROR(INDEX(Daten!$B$8:$B$19,MATCH(1,INDEX((Daten!$B$8:$B$19&gt;=(2*$A10*C$9*$B$7/($B$5*$B$6)))*(Daten!$C$8:$C$19&gt;=INDEX(Daten!$B$25:$B$45,MATCH(1,INDEX((Daten!$B$25:$B$45&gt;=1.25*C$9)*1,0),0))),0),0)),"über 120")</f>
        <v>1.5</v>
      </c>
      <c r="D10" s="38">
        <f>IFERROR(INDEX(Daten!$B$8:$B$19,MATCH(1,INDEX((Daten!$B$8:$B$19&gt;=(2*$A10*D$9*$B$7/($B$5*$B$6)))*(Daten!$C$8:$C$19&gt;=INDEX(Daten!$B$25:$B$45,MATCH(1,INDEX((Daten!$B$25:$B$45&gt;=1.25*D$9)*1,0),0))),0),0)),"über 120")</f>
        <v>2.5</v>
      </c>
      <c r="E10" s="38">
        <f>IFERROR(INDEX(Daten!$B$8:$B$19,MATCH(1,INDEX((Daten!$B$8:$B$19&gt;=(2*$A10*E$9*$B$7/($B$5*$B$6)))*(Daten!$C$8:$C$19&gt;=INDEX(Daten!$B$25:$B$45,MATCH(1,INDEX((Daten!$B$25:$B$45&gt;=1.25*E$9)*1,0),0))),0),0)),"über 120")</f>
        <v>2.5</v>
      </c>
      <c r="F10" s="38">
        <f>IFERROR(INDEX(Daten!$B$8:$B$19,MATCH(1,INDEX((Daten!$B$8:$B$19&gt;=(2*$A10*F$9*$B$7/($B$5*$B$6)))*(Daten!$C$8:$C$19&gt;=INDEX(Daten!$B$25:$B$45,MATCH(1,INDEX((Daten!$B$25:$B$45&gt;=1.25*F$9)*1,0),0))),0),0)),"über 120")</f>
        <v>4</v>
      </c>
      <c r="G10" s="38">
        <f>IFERROR(INDEX(Daten!$B$8:$B$19,MATCH(1,INDEX((Daten!$B$8:$B$19&gt;=(2*$A10*G$9*$B$7/($B$5*$B$6)))*(Daten!$C$8:$C$19&gt;=INDEX(Daten!$B$25:$B$45,MATCH(1,INDEX((Daten!$B$25:$B$45&gt;=1.25*G$9)*1,0),0))),0),0)),"über 120")</f>
        <v>6</v>
      </c>
      <c r="H10" s="38">
        <f>IFERROR(INDEX(Daten!$B$8:$B$19,MATCH(1,INDEX((Daten!$B$8:$B$19&gt;=(2*$A10*H$9*$B$7/($B$5*$B$6)))*(Daten!$C$8:$C$19&gt;=INDEX(Daten!$B$25:$B$45,MATCH(1,INDEX((Daten!$B$25:$B$45&gt;=1.25*H$9)*1,0),0))),0),0)),"über 120")</f>
        <v>10</v>
      </c>
      <c r="I10" s="38">
        <f>IFERROR(INDEX(Daten!$B$8:$B$19,MATCH(1,INDEX((Daten!$B$8:$B$19&gt;=(2*$A10*I$9*$B$7/($B$5*$B$6)))*(Daten!$C$8:$C$19&gt;=INDEX(Daten!$B$25:$B$45,MATCH(1,INDEX((Daten!$B$25:$B$45&gt;=1.25*I$9)*1,0),0))),0),0)),"über 120")</f>
        <v>16</v>
      </c>
      <c r="J10" s="38">
        <f>IFERROR(INDEX(Daten!$B$8:$B$19,MATCH(1,INDEX((Daten!$B$8:$B$19&gt;=(2*$A10*J$9*$B$7/($B$5*$B$6)))*(Daten!$C$8:$C$19&gt;=INDEX(Daten!$B$25:$B$45,MATCH(1,INDEX((Daten!$B$25:$B$45&gt;=1.25*J$9)*1,0),0))),0),0)),"über 120")</f>
        <v>16</v>
      </c>
      <c r="K10" s="38">
        <f>IFERROR(INDEX(Daten!$B$8:$B$19,MATCH(1,INDEX((Daten!$B$8:$B$19&gt;=(2*$A10*K$9*$B$7/($B$5*$B$6)))*(Daten!$C$8:$C$19&gt;=INDEX(Daten!$B$25:$B$45,MATCH(1,INDEX((Daten!$B$25:$B$45&gt;=1.25*K$9)*1,0),0))),0),0)),"über 120")</f>
        <v>25</v>
      </c>
      <c r="L10" s="38">
        <f>IFERROR(INDEX(Daten!$B$8:$B$19,MATCH(1,INDEX((Daten!$B$8:$B$19&gt;=(2*$A10*L$9*$B$7/($B$5*$B$6)))*(Daten!$C$8:$C$19&gt;=INDEX(Daten!$B$25:$B$45,MATCH(1,INDEX((Daten!$B$25:$B$45&gt;=1.25*L$9)*1,0),0))),0),0)),"über 120")</f>
        <v>35</v>
      </c>
      <c r="M10" s="38">
        <f>IFERROR(INDEX(Daten!$B$8:$B$19,MATCH(1,INDEX((Daten!$B$8:$B$19&gt;=(2*$A10*M$9*$B$7/($B$5*$B$6)))*(Daten!$C$8:$C$19&gt;=INDEX(Daten!$B$25:$B$45,MATCH(1,INDEX((Daten!$B$25:$B$45&gt;=1.25*M$9)*1,0),0))),0),0)),"über 120")</f>
        <v>70</v>
      </c>
      <c r="N10" s="38">
        <f>IFERROR(INDEX(Daten!$B$8:$B$19,MATCH(1,INDEX((Daten!$B$8:$B$19&gt;=(2*$A10*N$9*$B$7/($B$5*$B$6)))*(Daten!$C$8:$C$19&gt;=INDEX(Daten!$B$25:$B$45,MATCH(1,INDEX((Daten!$B$25:$B$45&gt;=1.25*N$9)*1,0),0))),0),0)),"über 120")</f>
        <v>95</v>
      </c>
    </row>
    <row r="11" spans="1:15" ht="18.75" customHeight="1" x14ac:dyDescent="0.25">
      <c r="A11" s="37">
        <v>2</v>
      </c>
      <c r="B11" s="38">
        <f>IFERROR(INDEX(Daten!$B$8:$B$19,MATCH(1,INDEX((Daten!$B$8:$B$19&gt;=(2*$A11*B$9*$B$7/($B$5*$B$6)))*(Daten!$C$8:$C$19&gt;=INDEX(Daten!$B$25:$B$45,MATCH(1,INDEX((Daten!$B$25:$B$45&gt;=1.25*B$9)*1,0),0))),0),0)),"über 120")</f>
        <v>1.5</v>
      </c>
      <c r="C11" s="38">
        <f>IFERROR(INDEX(Daten!$B$8:$B$19,MATCH(1,INDEX((Daten!$B$8:$B$19&gt;=(2*$A11*C$9*$B$7/($B$5*$B$6)))*(Daten!$C$8:$C$19&gt;=INDEX(Daten!$B$25:$B$45,MATCH(1,INDEX((Daten!$B$25:$B$45&gt;=1.25*C$9)*1,0),0))),0),0)),"über 120")</f>
        <v>2.5</v>
      </c>
      <c r="D11" s="38">
        <f>IFERROR(INDEX(Daten!$B$8:$B$19,MATCH(1,INDEX((Daten!$B$8:$B$19&gt;=(2*$A11*D$9*$B$7/($B$5*$B$6)))*(Daten!$C$8:$C$19&gt;=INDEX(Daten!$B$25:$B$45,MATCH(1,INDEX((Daten!$B$25:$B$45&gt;=1.25*D$9)*1,0),0))),0),0)),"über 120")</f>
        <v>4</v>
      </c>
      <c r="E11" s="38">
        <f>IFERROR(INDEX(Daten!$B$8:$B$19,MATCH(1,INDEX((Daten!$B$8:$B$19&gt;=(2*$A11*E$9*$B$7/($B$5*$B$6)))*(Daten!$C$8:$C$19&gt;=INDEX(Daten!$B$25:$B$45,MATCH(1,INDEX((Daten!$B$25:$B$45&gt;=1.25*E$9)*1,0),0))),0),0)),"über 120")</f>
        <v>4</v>
      </c>
      <c r="F11" s="38">
        <f>IFERROR(INDEX(Daten!$B$8:$B$19,MATCH(1,INDEX((Daten!$B$8:$B$19&gt;=(2*$A11*F$9*$B$7/($B$5*$B$6)))*(Daten!$C$8:$C$19&gt;=INDEX(Daten!$B$25:$B$45,MATCH(1,INDEX((Daten!$B$25:$B$45&gt;=1.25*F$9)*1,0),0))),0),0)),"über 120")</f>
        <v>6</v>
      </c>
      <c r="G11" s="38">
        <f>IFERROR(INDEX(Daten!$B$8:$B$19,MATCH(1,INDEX((Daten!$B$8:$B$19&gt;=(2*$A11*G$9*$B$7/($B$5*$B$6)))*(Daten!$C$8:$C$19&gt;=INDEX(Daten!$B$25:$B$45,MATCH(1,INDEX((Daten!$B$25:$B$45&gt;=1.25*G$9)*1,0),0))),0),0)),"über 120")</f>
        <v>6</v>
      </c>
      <c r="H11" s="38">
        <f>IFERROR(INDEX(Daten!$B$8:$B$19,MATCH(1,INDEX((Daten!$B$8:$B$19&gt;=(2*$A11*H$9*$B$7/($B$5*$B$6)))*(Daten!$C$8:$C$19&gt;=INDEX(Daten!$B$25:$B$45,MATCH(1,INDEX((Daten!$B$25:$B$45&gt;=1.25*H$9)*1,0),0))),0),0)),"über 120")</f>
        <v>10</v>
      </c>
      <c r="I11" s="38">
        <f>IFERROR(INDEX(Daten!$B$8:$B$19,MATCH(1,INDEX((Daten!$B$8:$B$19&gt;=(2*$A11*I$9*$B$7/($B$5*$B$6)))*(Daten!$C$8:$C$19&gt;=INDEX(Daten!$B$25:$B$45,MATCH(1,INDEX((Daten!$B$25:$B$45&gt;=1.25*I$9)*1,0),0))),0),0)),"über 120")</f>
        <v>16</v>
      </c>
      <c r="J11" s="38">
        <f>IFERROR(INDEX(Daten!$B$8:$B$19,MATCH(1,INDEX((Daten!$B$8:$B$19&gt;=(2*$A11*J$9*$B$7/($B$5*$B$6)))*(Daten!$C$8:$C$19&gt;=INDEX(Daten!$B$25:$B$45,MATCH(1,INDEX((Daten!$B$25:$B$45&gt;=1.25*J$9)*1,0),0))),0),0)),"über 120")</f>
        <v>16</v>
      </c>
      <c r="K11" s="38">
        <f>IFERROR(INDEX(Daten!$B$8:$B$19,MATCH(1,INDEX((Daten!$B$8:$B$19&gt;=(2*$A11*K$9*$B$7/($B$5*$B$6)))*(Daten!$C$8:$C$19&gt;=INDEX(Daten!$B$25:$B$45,MATCH(1,INDEX((Daten!$B$25:$B$45&gt;=1.25*K$9)*1,0),0))),0),0)),"über 120")</f>
        <v>25</v>
      </c>
      <c r="L11" s="38">
        <f>IFERROR(INDEX(Daten!$B$8:$B$19,MATCH(1,INDEX((Daten!$B$8:$B$19&gt;=(2*$A11*L$9*$B$7/($B$5*$B$6)))*(Daten!$C$8:$C$19&gt;=INDEX(Daten!$B$25:$B$45,MATCH(1,INDEX((Daten!$B$25:$B$45&gt;=1.25*L$9)*1,0),0))),0),0)),"über 120")</f>
        <v>35</v>
      </c>
      <c r="M11" s="38">
        <f>IFERROR(INDEX(Daten!$B$8:$B$19,MATCH(1,INDEX((Daten!$B$8:$B$19&gt;=(2*$A11*M$9*$B$7/($B$5*$B$6)))*(Daten!$C$8:$C$19&gt;=INDEX(Daten!$B$25:$B$45,MATCH(1,INDEX((Daten!$B$25:$B$45&gt;=1.25*M$9)*1,0),0))),0),0)),"über 120")</f>
        <v>70</v>
      </c>
      <c r="N11" s="38">
        <f>IFERROR(INDEX(Daten!$B$8:$B$19,MATCH(1,INDEX((Daten!$B$8:$B$19&gt;=(2*$A11*N$9*$B$7/($B$5*$B$6)))*(Daten!$C$8:$C$19&gt;=INDEX(Daten!$B$25:$B$45,MATCH(1,INDEX((Daten!$B$25:$B$45&gt;=1.25*N$9)*1,0),0))),0),0)),"über 120")</f>
        <v>95</v>
      </c>
    </row>
    <row r="12" spans="1:15" ht="18.75" customHeight="1" x14ac:dyDescent="0.25">
      <c r="A12" s="37">
        <v>3</v>
      </c>
      <c r="B12" s="38">
        <f>IFERROR(INDEX(Daten!$B$8:$B$19,MATCH(1,INDEX((Daten!$B$8:$B$19&gt;=(2*$A12*B$9*$B$7/($B$5*$B$6)))*(Daten!$C$8:$C$19&gt;=INDEX(Daten!$B$25:$B$45,MATCH(1,INDEX((Daten!$B$25:$B$45&gt;=1.25*B$9)*1,0),0))),0),0)),"über 120")</f>
        <v>1.5</v>
      </c>
      <c r="C12" s="38">
        <f>IFERROR(INDEX(Daten!$B$8:$B$19,MATCH(1,INDEX((Daten!$B$8:$B$19&gt;=(2*$A12*C$9*$B$7/($B$5*$B$6)))*(Daten!$C$8:$C$19&gt;=INDEX(Daten!$B$25:$B$45,MATCH(1,INDEX((Daten!$B$25:$B$45&gt;=1.25*C$9)*1,0),0))),0),0)),"über 120")</f>
        <v>4</v>
      </c>
      <c r="D12" s="38">
        <f>IFERROR(INDEX(Daten!$B$8:$B$19,MATCH(1,INDEX((Daten!$B$8:$B$19&gt;=(2*$A12*D$9*$B$7/($B$5*$B$6)))*(Daten!$C$8:$C$19&gt;=INDEX(Daten!$B$25:$B$45,MATCH(1,INDEX((Daten!$B$25:$B$45&gt;=1.25*D$9)*1,0),0))),0),0)),"über 120")</f>
        <v>6</v>
      </c>
      <c r="E12" s="38">
        <f>IFERROR(INDEX(Daten!$B$8:$B$19,MATCH(1,INDEX((Daten!$B$8:$B$19&gt;=(2*$A12*E$9*$B$7/($B$5*$B$6)))*(Daten!$C$8:$C$19&gt;=INDEX(Daten!$B$25:$B$45,MATCH(1,INDEX((Daten!$B$25:$B$45&gt;=1.25*E$9)*1,0),0))),0),0)),"über 120")</f>
        <v>6</v>
      </c>
      <c r="F12" s="38">
        <f>IFERROR(INDEX(Daten!$B$8:$B$19,MATCH(1,INDEX((Daten!$B$8:$B$19&gt;=(2*$A12*F$9*$B$7/($B$5*$B$6)))*(Daten!$C$8:$C$19&gt;=INDEX(Daten!$B$25:$B$45,MATCH(1,INDEX((Daten!$B$25:$B$45&gt;=1.25*F$9)*1,0),0))),0),0)),"über 120")</f>
        <v>10</v>
      </c>
      <c r="G12" s="38">
        <f>IFERROR(INDEX(Daten!$B$8:$B$19,MATCH(1,INDEX((Daten!$B$8:$B$19&gt;=(2*$A12*G$9*$B$7/($B$5*$B$6)))*(Daten!$C$8:$C$19&gt;=INDEX(Daten!$B$25:$B$45,MATCH(1,INDEX((Daten!$B$25:$B$45&gt;=1.25*G$9)*1,0),0))),0),0)),"über 120")</f>
        <v>10</v>
      </c>
      <c r="H12" s="38">
        <f>IFERROR(INDEX(Daten!$B$8:$B$19,MATCH(1,INDEX((Daten!$B$8:$B$19&gt;=(2*$A12*H$9*$B$7/($B$5*$B$6)))*(Daten!$C$8:$C$19&gt;=INDEX(Daten!$B$25:$B$45,MATCH(1,INDEX((Daten!$B$25:$B$45&gt;=1.25*H$9)*1,0),0))),0),0)),"über 120")</f>
        <v>16</v>
      </c>
      <c r="I12" s="38">
        <f>IFERROR(INDEX(Daten!$B$8:$B$19,MATCH(1,INDEX((Daten!$B$8:$B$19&gt;=(2*$A12*I$9*$B$7/($B$5*$B$6)))*(Daten!$C$8:$C$19&gt;=INDEX(Daten!$B$25:$B$45,MATCH(1,INDEX((Daten!$B$25:$B$45&gt;=1.25*I$9)*1,0),0))),0),0)),"über 120")</f>
        <v>16</v>
      </c>
      <c r="J12" s="38">
        <f>IFERROR(INDEX(Daten!$B$8:$B$19,MATCH(1,INDEX((Daten!$B$8:$B$19&gt;=(2*$A12*J$9*$B$7/($B$5*$B$6)))*(Daten!$C$8:$C$19&gt;=INDEX(Daten!$B$25:$B$45,MATCH(1,INDEX((Daten!$B$25:$B$45&gt;=1.25*J$9)*1,0),0))),0),0)),"über 120")</f>
        <v>25</v>
      </c>
      <c r="K12" s="38">
        <f>IFERROR(INDEX(Daten!$B$8:$B$19,MATCH(1,INDEX((Daten!$B$8:$B$19&gt;=(2*$A12*K$9*$B$7/($B$5*$B$6)))*(Daten!$C$8:$C$19&gt;=INDEX(Daten!$B$25:$B$45,MATCH(1,INDEX((Daten!$B$25:$B$45&gt;=1.25*K$9)*1,0),0))),0),0)),"über 120")</f>
        <v>25</v>
      </c>
      <c r="L12" s="38">
        <f>IFERROR(INDEX(Daten!$B$8:$B$19,MATCH(1,INDEX((Daten!$B$8:$B$19&gt;=(2*$A12*L$9*$B$7/($B$5*$B$6)))*(Daten!$C$8:$C$19&gt;=INDEX(Daten!$B$25:$B$45,MATCH(1,INDEX((Daten!$B$25:$B$45&gt;=1.25*L$9)*1,0),0))),0),0)),"über 120")</f>
        <v>35</v>
      </c>
      <c r="M12" s="38">
        <f>IFERROR(INDEX(Daten!$B$8:$B$19,MATCH(1,INDEX((Daten!$B$8:$B$19&gt;=(2*$A12*M$9*$B$7/($B$5*$B$6)))*(Daten!$C$8:$C$19&gt;=INDEX(Daten!$B$25:$B$45,MATCH(1,INDEX((Daten!$B$25:$B$45&gt;=1.25*M$9)*1,0),0))),0),0)),"über 120")</f>
        <v>70</v>
      </c>
      <c r="N12" s="38">
        <f>IFERROR(INDEX(Daten!$B$8:$B$19,MATCH(1,INDEX((Daten!$B$8:$B$19&gt;=(2*$A12*N$9*$B$7/($B$5*$B$6)))*(Daten!$C$8:$C$19&gt;=INDEX(Daten!$B$25:$B$45,MATCH(1,INDEX((Daten!$B$25:$B$45&gt;=1.25*N$9)*1,0),0))),0),0)),"über 120")</f>
        <v>95</v>
      </c>
    </row>
    <row r="13" spans="1:15" ht="18.75" customHeight="1" x14ac:dyDescent="0.25">
      <c r="A13" s="37">
        <v>4</v>
      </c>
      <c r="B13" s="38">
        <f>IFERROR(INDEX(Daten!$B$8:$B$19,MATCH(1,INDEX((Daten!$B$8:$B$19&gt;=(2*$A13*B$9*$B$7/($B$5*$B$6)))*(Daten!$C$8:$C$19&gt;=INDEX(Daten!$B$25:$B$45,MATCH(1,INDEX((Daten!$B$25:$B$45&gt;=1.25*B$9)*1,0),0))),0),0)),"über 120")</f>
        <v>2.5</v>
      </c>
      <c r="C13" s="38">
        <f>IFERROR(INDEX(Daten!$B$8:$B$19,MATCH(1,INDEX((Daten!$B$8:$B$19&gt;=(2*$A13*C$9*$B$7/($B$5*$B$6)))*(Daten!$C$8:$C$19&gt;=INDEX(Daten!$B$25:$B$45,MATCH(1,INDEX((Daten!$B$25:$B$45&gt;=1.25*C$9)*1,0),0))),0),0)),"über 120")</f>
        <v>4</v>
      </c>
      <c r="D13" s="38">
        <f>IFERROR(INDEX(Daten!$B$8:$B$19,MATCH(1,INDEX((Daten!$B$8:$B$19&gt;=(2*$A13*D$9*$B$7/($B$5*$B$6)))*(Daten!$C$8:$C$19&gt;=INDEX(Daten!$B$25:$B$45,MATCH(1,INDEX((Daten!$B$25:$B$45&gt;=1.25*D$9)*1,0),0))),0),0)),"über 120")</f>
        <v>6</v>
      </c>
      <c r="E13" s="38">
        <f>IFERROR(INDEX(Daten!$B$8:$B$19,MATCH(1,INDEX((Daten!$B$8:$B$19&gt;=(2*$A13*E$9*$B$7/($B$5*$B$6)))*(Daten!$C$8:$C$19&gt;=INDEX(Daten!$B$25:$B$45,MATCH(1,INDEX((Daten!$B$25:$B$45&gt;=1.25*E$9)*1,0),0))),0),0)),"über 120")</f>
        <v>10</v>
      </c>
      <c r="F13" s="38">
        <f>IFERROR(INDEX(Daten!$B$8:$B$19,MATCH(1,INDEX((Daten!$B$8:$B$19&gt;=(2*$A13*F$9*$B$7/($B$5*$B$6)))*(Daten!$C$8:$C$19&gt;=INDEX(Daten!$B$25:$B$45,MATCH(1,INDEX((Daten!$B$25:$B$45&gt;=1.25*F$9)*1,0),0))),0),0)),"über 120")</f>
        <v>10</v>
      </c>
      <c r="G13" s="38">
        <f>IFERROR(INDEX(Daten!$B$8:$B$19,MATCH(1,INDEX((Daten!$B$8:$B$19&gt;=(2*$A13*G$9*$B$7/($B$5*$B$6)))*(Daten!$C$8:$C$19&gt;=INDEX(Daten!$B$25:$B$45,MATCH(1,INDEX((Daten!$B$25:$B$45&gt;=1.25*G$9)*1,0),0))),0),0)),"über 120")</f>
        <v>16</v>
      </c>
      <c r="H13" s="38">
        <f>IFERROR(INDEX(Daten!$B$8:$B$19,MATCH(1,INDEX((Daten!$B$8:$B$19&gt;=(2*$A13*H$9*$B$7/($B$5*$B$6)))*(Daten!$C$8:$C$19&gt;=INDEX(Daten!$B$25:$B$45,MATCH(1,INDEX((Daten!$B$25:$B$45&gt;=1.25*H$9)*1,0),0))),0),0)),"über 120")</f>
        <v>16</v>
      </c>
      <c r="I13" s="38">
        <f>IFERROR(INDEX(Daten!$B$8:$B$19,MATCH(1,INDEX((Daten!$B$8:$B$19&gt;=(2*$A13*I$9*$B$7/($B$5*$B$6)))*(Daten!$C$8:$C$19&gt;=INDEX(Daten!$B$25:$B$45,MATCH(1,INDEX((Daten!$B$25:$B$45&gt;=1.25*I$9)*1,0),0))),0),0)),"über 120")</f>
        <v>25</v>
      </c>
      <c r="J13" s="38">
        <f>IFERROR(INDEX(Daten!$B$8:$B$19,MATCH(1,INDEX((Daten!$B$8:$B$19&gt;=(2*$A13*J$9*$B$7/($B$5*$B$6)))*(Daten!$C$8:$C$19&gt;=INDEX(Daten!$B$25:$B$45,MATCH(1,INDEX((Daten!$B$25:$B$45&gt;=1.25*J$9)*1,0),0))),0),0)),"über 120")</f>
        <v>25</v>
      </c>
      <c r="K13" s="38">
        <f>IFERROR(INDEX(Daten!$B$8:$B$19,MATCH(1,INDEX((Daten!$B$8:$B$19&gt;=(2*$A13*K$9*$B$7/($B$5*$B$6)))*(Daten!$C$8:$C$19&gt;=INDEX(Daten!$B$25:$B$45,MATCH(1,INDEX((Daten!$B$25:$B$45&gt;=1.25*K$9)*1,0),0))),0),0)),"über 120")</f>
        <v>35</v>
      </c>
      <c r="L13" s="38">
        <f>IFERROR(INDEX(Daten!$B$8:$B$19,MATCH(1,INDEX((Daten!$B$8:$B$19&gt;=(2*$A13*L$9*$B$7/($B$5*$B$6)))*(Daten!$C$8:$C$19&gt;=INDEX(Daten!$B$25:$B$45,MATCH(1,INDEX((Daten!$B$25:$B$45&gt;=1.25*L$9)*1,0),0))),0),0)),"über 120")</f>
        <v>50</v>
      </c>
      <c r="M13" s="38">
        <f>IFERROR(INDEX(Daten!$B$8:$B$19,MATCH(1,INDEX((Daten!$B$8:$B$19&gt;=(2*$A13*M$9*$B$7/($B$5*$B$6)))*(Daten!$C$8:$C$19&gt;=INDEX(Daten!$B$25:$B$45,MATCH(1,INDEX((Daten!$B$25:$B$45&gt;=1.25*M$9)*1,0),0))),0),0)),"über 120")</f>
        <v>70</v>
      </c>
      <c r="N13" s="38">
        <f>IFERROR(INDEX(Daten!$B$8:$B$19,MATCH(1,INDEX((Daten!$B$8:$B$19&gt;=(2*$A13*N$9*$B$7/($B$5*$B$6)))*(Daten!$C$8:$C$19&gt;=INDEX(Daten!$B$25:$B$45,MATCH(1,INDEX((Daten!$B$25:$B$45&gt;=1.25*N$9)*1,0),0))),0),0)),"über 120")</f>
        <v>95</v>
      </c>
    </row>
    <row r="14" spans="1:15" ht="18.75" customHeight="1" x14ac:dyDescent="0.25">
      <c r="A14" s="37">
        <v>5</v>
      </c>
      <c r="B14" s="38">
        <f>IFERROR(INDEX(Daten!$B$8:$B$19,MATCH(1,INDEX((Daten!$B$8:$B$19&gt;=(2*$A14*B$9*$B$7/($B$5*$B$6)))*(Daten!$C$8:$C$19&gt;=INDEX(Daten!$B$25:$B$45,MATCH(1,INDEX((Daten!$B$25:$B$45&gt;=1.25*B$9)*1,0),0))),0),0)),"über 120")</f>
        <v>2.5</v>
      </c>
      <c r="C14" s="38">
        <f>IFERROR(INDEX(Daten!$B$8:$B$19,MATCH(1,INDEX((Daten!$B$8:$B$19&gt;=(2*$A14*C$9*$B$7/($B$5*$B$6)))*(Daten!$C$8:$C$19&gt;=INDEX(Daten!$B$25:$B$45,MATCH(1,INDEX((Daten!$B$25:$B$45&gt;=1.25*C$9)*1,0),0))),0),0)),"über 120")</f>
        <v>6</v>
      </c>
      <c r="D14" s="38">
        <f>IFERROR(INDEX(Daten!$B$8:$B$19,MATCH(1,INDEX((Daten!$B$8:$B$19&gt;=(2*$A14*D$9*$B$7/($B$5*$B$6)))*(Daten!$C$8:$C$19&gt;=INDEX(Daten!$B$25:$B$45,MATCH(1,INDEX((Daten!$B$25:$B$45&gt;=1.25*D$9)*1,0),0))),0),0)),"über 120")</f>
        <v>10</v>
      </c>
      <c r="E14" s="38">
        <f>IFERROR(INDEX(Daten!$B$8:$B$19,MATCH(1,INDEX((Daten!$B$8:$B$19&gt;=(2*$A14*E$9*$B$7/($B$5*$B$6)))*(Daten!$C$8:$C$19&gt;=INDEX(Daten!$B$25:$B$45,MATCH(1,INDEX((Daten!$B$25:$B$45&gt;=1.25*E$9)*1,0),0))),0),0)),"über 120")</f>
        <v>10</v>
      </c>
      <c r="F14" s="38">
        <f>IFERROR(INDEX(Daten!$B$8:$B$19,MATCH(1,INDEX((Daten!$B$8:$B$19&gt;=(2*$A14*F$9*$B$7/($B$5*$B$6)))*(Daten!$C$8:$C$19&gt;=INDEX(Daten!$B$25:$B$45,MATCH(1,INDEX((Daten!$B$25:$B$45&gt;=1.25*F$9)*1,0),0))),0),0)),"über 120")</f>
        <v>16</v>
      </c>
      <c r="G14" s="38">
        <f>IFERROR(INDEX(Daten!$B$8:$B$19,MATCH(1,INDEX((Daten!$B$8:$B$19&gt;=(2*$A14*G$9*$B$7/($B$5*$B$6)))*(Daten!$C$8:$C$19&gt;=INDEX(Daten!$B$25:$B$45,MATCH(1,INDEX((Daten!$B$25:$B$45&gt;=1.25*G$9)*1,0),0))),0),0)),"über 120")</f>
        <v>16</v>
      </c>
      <c r="H14" s="38">
        <f>IFERROR(INDEX(Daten!$B$8:$B$19,MATCH(1,INDEX((Daten!$B$8:$B$19&gt;=(2*$A14*H$9*$B$7/($B$5*$B$6)))*(Daten!$C$8:$C$19&gt;=INDEX(Daten!$B$25:$B$45,MATCH(1,INDEX((Daten!$B$25:$B$45&gt;=1.25*H$9)*1,0),0))),0),0)),"über 120")</f>
        <v>25</v>
      </c>
      <c r="I14" s="38">
        <f>IFERROR(INDEX(Daten!$B$8:$B$19,MATCH(1,INDEX((Daten!$B$8:$B$19&gt;=(2*$A14*I$9*$B$7/($B$5*$B$6)))*(Daten!$C$8:$C$19&gt;=INDEX(Daten!$B$25:$B$45,MATCH(1,INDEX((Daten!$B$25:$B$45&gt;=1.25*I$9)*1,0),0))),0),0)),"über 120")</f>
        <v>25</v>
      </c>
      <c r="J14" s="38">
        <f>IFERROR(INDEX(Daten!$B$8:$B$19,MATCH(1,INDEX((Daten!$B$8:$B$19&gt;=(2*$A14*J$9*$B$7/($B$5*$B$6)))*(Daten!$C$8:$C$19&gt;=INDEX(Daten!$B$25:$B$45,MATCH(1,INDEX((Daten!$B$25:$B$45&gt;=1.25*J$9)*1,0),0))),0),0)),"über 120")</f>
        <v>35</v>
      </c>
      <c r="K14" s="38">
        <f>IFERROR(INDEX(Daten!$B$8:$B$19,MATCH(1,INDEX((Daten!$B$8:$B$19&gt;=(2*$A14*K$9*$B$7/($B$5*$B$6)))*(Daten!$C$8:$C$19&gt;=INDEX(Daten!$B$25:$B$45,MATCH(1,INDEX((Daten!$B$25:$B$45&gt;=1.25*K$9)*1,0),0))),0),0)),"über 120")</f>
        <v>50</v>
      </c>
      <c r="L14" s="38">
        <f>IFERROR(INDEX(Daten!$B$8:$B$19,MATCH(1,INDEX((Daten!$B$8:$B$19&gt;=(2*$A14*L$9*$B$7/($B$5*$B$6)))*(Daten!$C$8:$C$19&gt;=INDEX(Daten!$B$25:$B$45,MATCH(1,INDEX((Daten!$B$25:$B$45&gt;=1.25*L$9)*1,0),0))),0),0)),"über 120")</f>
        <v>50</v>
      </c>
      <c r="M14" s="38">
        <f>IFERROR(INDEX(Daten!$B$8:$B$19,MATCH(1,INDEX((Daten!$B$8:$B$19&gt;=(2*$A14*M$9*$B$7/($B$5*$B$6)))*(Daten!$C$8:$C$19&gt;=INDEX(Daten!$B$25:$B$45,MATCH(1,INDEX((Daten!$B$25:$B$45&gt;=1.25*M$9)*1,0),0))),0),0)),"über 120")</f>
        <v>95</v>
      </c>
      <c r="N14" s="38">
        <f>IFERROR(INDEX(Daten!$B$8:$B$19,MATCH(1,INDEX((Daten!$B$8:$B$19&gt;=(2*$A14*N$9*$B$7/($B$5*$B$6)))*(Daten!$C$8:$C$19&gt;=INDEX(Daten!$B$25:$B$45,MATCH(1,INDEX((Daten!$B$25:$B$45&gt;=1.25*N$9)*1,0),0))),0),0)),"über 120")</f>
        <v>120</v>
      </c>
    </row>
    <row r="15" spans="1:15" ht="18.75" customHeight="1" x14ac:dyDescent="0.25">
      <c r="A15" s="37">
        <v>7.5</v>
      </c>
      <c r="B15" s="38">
        <f>IFERROR(INDEX(Daten!$B$8:$B$19,MATCH(1,INDEX((Daten!$B$8:$B$19&gt;=(2*$A15*B$9*$B$7/($B$5*$B$6)))*(Daten!$C$8:$C$19&gt;=INDEX(Daten!$B$25:$B$45,MATCH(1,INDEX((Daten!$B$25:$B$45&gt;=1.25*B$9)*1,0),0))),0),0)),"über 120")</f>
        <v>4</v>
      </c>
      <c r="C15" s="38">
        <f>IFERROR(INDEX(Daten!$B$8:$B$19,MATCH(1,INDEX((Daten!$B$8:$B$19&gt;=(2*$A15*C$9*$B$7/($B$5*$B$6)))*(Daten!$C$8:$C$19&gt;=INDEX(Daten!$B$25:$B$45,MATCH(1,INDEX((Daten!$B$25:$B$45&gt;=1.25*C$9)*1,0),0))),0),0)),"über 120")</f>
        <v>10</v>
      </c>
      <c r="D15" s="38">
        <f>IFERROR(INDEX(Daten!$B$8:$B$19,MATCH(1,INDEX((Daten!$B$8:$B$19&gt;=(2*$A15*D$9*$B$7/($B$5*$B$6)))*(Daten!$C$8:$C$19&gt;=INDEX(Daten!$B$25:$B$45,MATCH(1,INDEX((Daten!$B$25:$B$45&gt;=1.25*D$9)*1,0),0))),0),0)),"über 120")</f>
        <v>16</v>
      </c>
      <c r="E15" s="38">
        <f>IFERROR(INDEX(Daten!$B$8:$B$19,MATCH(1,INDEX((Daten!$B$8:$B$19&gt;=(2*$A15*E$9*$B$7/($B$5*$B$6)))*(Daten!$C$8:$C$19&gt;=INDEX(Daten!$B$25:$B$45,MATCH(1,INDEX((Daten!$B$25:$B$45&gt;=1.25*E$9)*1,0),0))),0),0)),"über 120")</f>
        <v>16</v>
      </c>
      <c r="F15" s="38">
        <f>IFERROR(INDEX(Daten!$B$8:$B$19,MATCH(1,INDEX((Daten!$B$8:$B$19&gt;=(2*$A15*F$9*$B$7/($B$5*$B$6)))*(Daten!$C$8:$C$19&gt;=INDEX(Daten!$B$25:$B$45,MATCH(1,INDEX((Daten!$B$25:$B$45&gt;=1.25*F$9)*1,0),0))),0),0)),"über 120")</f>
        <v>25</v>
      </c>
      <c r="G15" s="38">
        <f>IFERROR(INDEX(Daten!$B$8:$B$19,MATCH(1,INDEX((Daten!$B$8:$B$19&gt;=(2*$A15*G$9*$B$7/($B$5*$B$6)))*(Daten!$C$8:$C$19&gt;=INDEX(Daten!$B$25:$B$45,MATCH(1,INDEX((Daten!$B$25:$B$45&gt;=1.25*G$9)*1,0),0))),0),0)),"über 120")</f>
        <v>25</v>
      </c>
      <c r="H15" s="38">
        <f>IFERROR(INDEX(Daten!$B$8:$B$19,MATCH(1,INDEX((Daten!$B$8:$B$19&gt;=(2*$A15*H$9*$B$7/($B$5*$B$6)))*(Daten!$C$8:$C$19&gt;=INDEX(Daten!$B$25:$B$45,MATCH(1,INDEX((Daten!$B$25:$B$45&gt;=1.25*H$9)*1,0),0))),0),0)),"über 120")</f>
        <v>35</v>
      </c>
      <c r="I15" s="38">
        <f>IFERROR(INDEX(Daten!$B$8:$B$19,MATCH(1,INDEX((Daten!$B$8:$B$19&gt;=(2*$A15*I$9*$B$7/($B$5*$B$6)))*(Daten!$C$8:$C$19&gt;=INDEX(Daten!$B$25:$B$45,MATCH(1,INDEX((Daten!$B$25:$B$45&gt;=1.25*I$9)*1,0),0))),0),0)),"über 120")</f>
        <v>50</v>
      </c>
      <c r="J15" s="38">
        <f>IFERROR(INDEX(Daten!$B$8:$B$19,MATCH(1,INDEX((Daten!$B$8:$B$19&gt;=(2*$A15*J$9*$B$7/($B$5*$B$6)))*(Daten!$C$8:$C$19&gt;=INDEX(Daten!$B$25:$B$45,MATCH(1,INDEX((Daten!$B$25:$B$45&gt;=1.25*J$9)*1,0),0))),0),0)),"über 120")</f>
        <v>50</v>
      </c>
      <c r="K15" s="38">
        <f>IFERROR(INDEX(Daten!$B$8:$B$19,MATCH(1,INDEX((Daten!$B$8:$B$19&gt;=(2*$A15*K$9*$B$7/($B$5*$B$6)))*(Daten!$C$8:$C$19&gt;=INDEX(Daten!$B$25:$B$45,MATCH(1,INDEX((Daten!$B$25:$B$45&gt;=1.25*K$9)*1,0),0))),0),0)),"über 120")</f>
        <v>70</v>
      </c>
      <c r="L15" s="38">
        <f>IFERROR(INDEX(Daten!$B$8:$B$19,MATCH(1,INDEX((Daten!$B$8:$B$19&gt;=(2*$A15*L$9*$B$7/($B$5*$B$6)))*(Daten!$C$8:$C$19&gt;=INDEX(Daten!$B$25:$B$45,MATCH(1,INDEX((Daten!$B$25:$B$45&gt;=1.25*L$9)*1,0),0))),0),0)),"über 120")</f>
        <v>95</v>
      </c>
      <c r="M15" s="38">
        <f>IFERROR(INDEX(Daten!$B$8:$B$19,MATCH(1,INDEX((Daten!$B$8:$B$19&gt;=(2*$A15*M$9*$B$7/($B$5*$B$6)))*(Daten!$C$8:$C$19&gt;=INDEX(Daten!$B$25:$B$45,MATCH(1,INDEX((Daten!$B$25:$B$45&gt;=1.25*M$9)*1,0),0))),0),0)),"über 120")</f>
        <v>120</v>
      </c>
      <c r="N15" s="38" t="str">
        <f>IFERROR(INDEX(Daten!$B$8:$B$19,MATCH(1,INDEX((Daten!$B$8:$B$19&gt;=(2*$A15*N$9*$B$7/($B$5*$B$6)))*(Daten!$C$8:$C$19&gt;=INDEX(Daten!$B$25:$B$45,MATCH(1,INDEX((Daten!$B$25:$B$45&gt;=1.25*N$9)*1,0),0))),0),0)),"über 120")</f>
        <v>über 120</v>
      </c>
    </row>
    <row r="16" spans="1:15" ht="18.75" customHeight="1" x14ac:dyDescent="0.25">
      <c r="A16" s="37">
        <v>10</v>
      </c>
      <c r="B16" s="38">
        <f>IFERROR(INDEX(Daten!$B$8:$B$19,MATCH(1,INDEX((Daten!$B$8:$B$19&gt;=(2*$A16*B$9*$B$7/($B$5*$B$6)))*(Daten!$C$8:$C$19&gt;=INDEX(Daten!$B$25:$B$45,MATCH(1,INDEX((Daten!$B$25:$B$45&gt;=1.25*B$9)*1,0),0))),0),0)),"über 120")</f>
        <v>6</v>
      </c>
      <c r="C16" s="38">
        <f>IFERROR(INDEX(Daten!$B$8:$B$19,MATCH(1,INDEX((Daten!$B$8:$B$19&gt;=(2*$A16*C$9*$B$7/($B$5*$B$6)))*(Daten!$C$8:$C$19&gt;=INDEX(Daten!$B$25:$B$45,MATCH(1,INDEX((Daten!$B$25:$B$45&gt;=1.25*C$9)*1,0),0))),0),0)),"über 120")</f>
        <v>10</v>
      </c>
      <c r="D16" s="38">
        <f>IFERROR(INDEX(Daten!$B$8:$B$19,MATCH(1,INDEX((Daten!$B$8:$B$19&gt;=(2*$A16*D$9*$B$7/($B$5*$B$6)))*(Daten!$C$8:$C$19&gt;=INDEX(Daten!$B$25:$B$45,MATCH(1,INDEX((Daten!$B$25:$B$45&gt;=1.25*D$9)*1,0),0))),0),0)),"über 120")</f>
        <v>16</v>
      </c>
      <c r="E16" s="38">
        <f>IFERROR(INDEX(Daten!$B$8:$B$19,MATCH(1,INDEX((Daten!$B$8:$B$19&gt;=(2*$A16*E$9*$B$7/($B$5*$B$6)))*(Daten!$C$8:$C$19&gt;=INDEX(Daten!$B$25:$B$45,MATCH(1,INDEX((Daten!$B$25:$B$45&gt;=1.25*E$9)*1,0),0))),0),0)),"über 120")</f>
        <v>25</v>
      </c>
      <c r="F16" s="38">
        <f>IFERROR(INDEX(Daten!$B$8:$B$19,MATCH(1,INDEX((Daten!$B$8:$B$19&gt;=(2*$A16*F$9*$B$7/($B$5*$B$6)))*(Daten!$C$8:$C$19&gt;=INDEX(Daten!$B$25:$B$45,MATCH(1,INDEX((Daten!$B$25:$B$45&gt;=1.25*F$9)*1,0),0))),0),0)),"über 120")</f>
        <v>25</v>
      </c>
      <c r="G16" s="38">
        <f>IFERROR(INDEX(Daten!$B$8:$B$19,MATCH(1,INDEX((Daten!$B$8:$B$19&gt;=(2*$A16*G$9*$B$7/($B$5*$B$6)))*(Daten!$C$8:$C$19&gt;=INDEX(Daten!$B$25:$B$45,MATCH(1,INDEX((Daten!$B$25:$B$45&gt;=1.25*G$9)*1,0),0))),0),0)),"über 120")</f>
        <v>35</v>
      </c>
      <c r="H16" s="38">
        <f>IFERROR(INDEX(Daten!$B$8:$B$19,MATCH(1,INDEX((Daten!$B$8:$B$19&gt;=(2*$A16*H$9*$B$7/($B$5*$B$6)))*(Daten!$C$8:$C$19&gt;=INDEX(Daten!$B$25:$B$45,MATCH(1,INDEX((Daten!$B$25:$B$45&gt;=1.25*H$9)*1,0),0))),0),0)),"über 120")</f>
        <v>50</v>
      </c>
      <c r="I16" s="38">
        <f>IFERROR(INDEX(Daten!$B$8:$B$19,MATCH(1,INDEX((Daten!$B$8:$B$19&gt;=(2*$A16*I$9*$B$7/($B$5*$B$6)))*(Daten!$C$8:$C$19&gt;=INDEX(Daten!$B$25:$B$45,MATCH(1,INDEX((Daten!$B$25:$B$45&gt;=1.25*I$9)*1,0),0))),0),0)),"über 120")</f>
        <v>50</v>
      </c>
      <c r="J16" s="38">
        <f>IFERROR(INDEX(Daten!$B$8:$B$19,MATCH(1,INDEX((Daten!$B$8:$B$19&gt;=(2*$A16*J$9*$B$7/($B$5*$B$6)))*(Daten!$C$8:$C$19&gt;=INDEX(Daten!$B$25:$B$45,MATCH(1,INDEX((Daten!$B$25:$B$45&gt;=1.25*J$9)*1,0),0))),0),0)),"über 120")</f>
        <v>70</v>
      </c>
      <c r="K16" s="38">
        <f>IFERROR(INDEX(Daten!$B$8:$B$19,MATCH(1,INDEX((Daten!$B$8:$B$19&gt;=(2*$A16*K$9*$B$7/($B$5*$B$6)))*(Daten!$C$8:$C$19&gt;=INDEX(Daten!$B$25:$B$45,MATCH(1,INDEX((Daten!$B$25:$B$45&gt;=1.25*K$9)*1,0),0))),0),0)),"über 120")</f>
        <v>95</v>
      </c>
      <c r="L16" s="38">
        <f>IFERROR(INDEX(Daten!$B$8:$B$19,MATCH(1,INDEX((Daten!$B$8:$B$19&gt;=(2*$A16*L$9*$B$7/($B$5*$B$6)))*(Daten!$C$8:$C$19&gt;=INDEX(Daten!$B$25:$B$45,MATCH(1,INDEX((Daten!$B$25:$B$45&gt;=1.25*L$9)*1,0),0))),0),0)),"über 120")</f>
        <v>120</v>
      </c>
      <c r="M16" s="38" t="str">
        <f>IFERROR(INDEX(Daten!$B$8:$B$19,MATCH(1,INDEX((Daten!$B$8:$B$19&gt;=(2*$A16*M$9*$B$7/($B$5*$B$6)))*(Daten!$C$8:$C$19&gt;=INDEX(Daten!$B$25:$B$45,MATCH(1,INDEX((Daten!$B$25:$B$45&gt;=1.25*M$9)*1,0),0))),0),0)),"über 120")</f>
        <v>über 120</v>
      </c>
      <c r="N16" s="38" t="str">
        <f>IFERROR(INDEX(Daten!$B$8:$B$19,MATCH(1,INDEX((Daten!$B$8:$B$19&gt;=(2*$A16*N$9*$B$7/($B$5*$B$6)))*(Daten!$C$8:$C$19&gt;=INDEX(Daten!$B$25:$B$45,MATCH(1,INDEX((Daten!$B$25:$B$45&gt;=1.25*N$9)*1,0),0))),0),0)),"über 120")</f>
        <v>über 120</v>
      </c>
    </row>
    <row r="17" spans="1:14" ht="18.75" customHeight="1" x14ac:dyDescent="0.25">
      <c r="A17" s="37">
        <v>15</v>
      </c>
      <c r="B17" s="38">
        <f>IFERROR(INDEX(Daten!$B$8:$B$19,MATCH(1,INDEX((Daten!$B$8:$B$19&gt;=(2*$A17*B$9*$B$7/($B$5*$B$6)))*(Daten!$C$8:$C$19&gt;=INDEX(Daten!$B$25:$B$45,MATCH(1,INDEX((Daten!$B$25:$B$45&gt;=1.25*B$9)*1,0),0))),0),0)),"über 120")</f>
        <v>10</v>
      </c>
      <c r="C17" s="38">
        <f>IFERROR(INDEX(Daten!$B$8:$B$19,MATCH(1,INDEX((Daten!$B$8:$B$19&gt;=(2*$A17*C$9*$B$7/($B$5*$B$6)))*(Daten!$C$8:$C$19&gt;=INDEX(Daten!$B$25:$B$45,MATCH(1,INDEX((Daten!$B$25:$B$45&gt;=1.25*C$9)*1,0),0))),0),0)),"über 120")</f>
        <v>16</v>
      </c>
      <c r="D17" s="38">
        <f>IFERROR(INDEX(Daten!$B$8:$B$19,MATCH(1,INDEX((Daten!$B$8:$B$19&gt;=(2*$A17*D$9*$B$7/($B$5*$B$6)))*(Daten!$C$8:$C$19&gt;=INDEX(Daten!$B$25:$B$45,MATCH(1,INDEX((Daten!$B$25:$B$45&gt;=1.25*D$9)*1,0),0))),0),0)),"über 120")</f>
        <v>25</v>
      </c>
      <c r="E17" s="38">
        <f>IFERROR(INDEX(Daten!$B$8:$B$19,MATCH(1,INDEX((Daten!$B$8:$B$19&gt;=(2*$A17*E$9*$B$7/($B$5*$B$6)))*(Daten!$C$8:$C$19&gt;=INDEX(Daten!$B$25:$B$45,MATCH(1,INDEX((Daten!$B$25:$B$45&gt;=1.25*E$9)*1,0),0))),0),0)),"über 120")</f>
        <v>35</v>
      </c>
      <c r="F17" s="38">
        <f>IFERROR(INDEX(Daten!$B$8:$B$19,MATCH(1,INDEX((Daten!$B$8:$B$19&gt;=(2*$A17*F$9*$B$7/($B$5*$B$6)))*(Daten!$C$8:$C$19&gt;=INDEX(Daten!$B$25:$B$45,MATCH(1,INDEX((Daten!$B$25:$B$45&gt;=1.25*F$9)*1,0),0))),0),0)),"über 120")</f>
        <v>50</v>
      </c>
      <c r="G17" s="38">
        <f>IFERROR(INDEX(Daten!$B$8:$B$19,MATCH(1,INDEX((Daten!$B$8:$B$19&gt;=(2*$A17*G$9*$B$7/($B$5*$B$6)))*(Daten!$C$8:$C$19&gt;=INDEX(Daten!$B$25:$B$45,MATCH(1,INDEX((Daten!$B$25:$B$45&gt;=1.25*G$9)*1,0),0))),0),0)),"über 120")</f>
        <v>50</v>
      </c>
      <c r="H17" s="38">
        <f>IFERROR(INDEX(Daten!$B$8:$B$19,MATCH(1,INDEX((Daten!$B$8:$B$19&gt;=(2*$A17*H$9*$B$7/($B$5*$B$6)))*(Daten!$C$8:$C$19&gt;=INDEX(Daten!$B$25:$B$45,MATCH(1,INDEX((Daten!$B$25:$B$45&gt;=1.25*H$9)*1,0),0))),0),0)),"über 120")</f>
        <v>70</v>
      </c>
      <c r="I17" s="38">
        <f>IFERROR(INDEX(Daten!$B$8:$B$19,MATCH(1,INDEX((Daten!$B$8:$B$19&gt;=(2*$A17*I$9*$B$7/($B$5*$B$6)))*(Daten!$C$8:$C$19&gt;=INDEX(Daten!$B$25:$B$45,MATCH(1,INDEX((Daten!$B$25:$B$45&gt;=1.25*I$9)*1,0),0))),0),0)),"über 120")</f>
        <v>95</v>
      </c>
      <c r="J17" s="38">
        <f>IFERROR(INDEX(Daten!$B$8:$B$19,MATCH(1,INDEX((Daten!$B$8:$B$19&gt;=(2*$A17*J$9*$B$7/($B$5*$B$6)))*(Daten!$C$8:$C$19&gt;=INDEX(Daten!$B$25:$B$45,MATCH(1,INDEX((Daten!$B$25:$B$45&gt;=1.25*J$9)*1,0),0))),0),0)),"über 120")</f>
        <v>95</v>
      </c>
      <c r="K17" s="38">
        <f>IFERROR(INDEX(Daten!$B$8:$B$19,MATCH(1,INDEX((Daten!$B$8:$B$19&gt;=(2*$A17*K$9*$B$7/($B$5*$B$6)))*(Daten!$C$8:$C$19&gt;=INDEX(Daten!$B$25:$B$45,MATCH(1,INDEX((Daten!$B$25:$B$45&gt;=1.25*K$9)*1,0),0))),0),0)),"über 120")</f>
        <v>120</v>
      </c>
      <c r="L17" s="38" t="str">
        <f>IFERROR(INDEX(Daten!$B$8:$B$19,MATCH(1,INDEX((Daten!$B$8:$B$19&gt;=(2*$A17*L$9*$B$7/($B$5*$B$6)))*(Daten!$C$8:$C$19&gt;=INDEX(Daten!$B$25:$B$45,MATCH(1,INDEX((Daten!$B$25:$B$45&gt;=1.25*L$9)*1,0),0))),0),0)),"über 120")</f>
        <v>über 120</v>
      </c>
      <c r="M17" s="38" t="str">
        <f>IFERROR(INDEX(Daten!$B$8:$B$19,MATCH(1,INDEX((Daten!$B$8:$B$19&gt;=(2*$A17*M$9*$B$7/($B$5*$B$6)))*(Daten!$C$8:$C$19&gt;=INDEX(Daten!$B$25:$B$45,MATCH(1,INDEX((Daten!$B$25:$B$45&gt;=1.25*M$9)*1,0),0))),0),0)),"über 120")</f>
        <v>über 120</v>
      </c>
      <c r="N17" s="38" t="str">
        <f>IFERROR(INDEX(Daten!$B$8:$B$19,MATCH(1,INDEX((Daten!$B$8:$B$19&gt;=(2*$A17*N$9*$B$7/($B$5*$B$6)))*(Daten!$C$8:$C$19&gt;=INDEX(Daten!$B$25:$B$45,MATCH(1,INDEX((Daten!$B$25:$B$45&gt;=1.25*N$9)*1,0),0))),0),0)),"über 120")</f>
        <v>über 120</v>
      </c>
    </row>
    <row r="18" spans="1:14" ht="18.75" customHeight="1" x14ac:dyDescent="0.25">
      <c r="A18" s="37">
        <v>20</v>
      </c>
      <c r="B18" s="38">
        <f>IFERROR(INDEX(Daten!$B$8:$B$19,MATCH(1,INDEX((Daten!$B$8:$B$19&gt;=(2*$A18*B$9*$B$7/($B$5*$B$6)))*(Daten!$C$8:$C$19&gt;=INDEX(Daten!$B$25:$B$45,MATCH(1,INDEX((Daten!$B$25:$B$45&gt;=1.25*B$9)*1,0),0))),0),0)),"über 120")</f>
        <v>10</v>
      </c>
      <c r="C18" s="38">
        <f>IFERROR(INDEX(Daten!$B$8:$B$19,MATCH(1,INDEX((Daten!$B$8:$B$19&gt;=(2*$A18*C$9*$B$7/($B$5*$B$6)))*(Daten!$C$8:$C$19&gt;=INDEX(Daten!$B$25:$B$45,MATCH(1,INDEX((Daten!$B$25:$B$45&gt;=1.25*C$9)*1,0),0))),0),0)),"über 120")</f>
        <v>25</v>
      </c>
      <c r="D18" s="38">
        <f>IFERROR(INDEX(Daten!$B$8:$B$19,MATCH(1,INDEX((Daten!$B$8:$B$19&gt;=(2*$A18*D$9*$B$7/($B$5*$B$6)))*(Daten!$C$8:$C$19&gt;=INDEX(Daten!$B$25:$B$45,MATCH(1,INDEX((Daten!$B$25:$B$45&gt;=1.25*D$9)*1,0),0))),0),0)),"über 120")</f>
        <v>35</v>
      </c>
      <c r="E18" s="38">
        <f>IFERROR(INDEX(Daten!$B$8:$B$19,MATCH(1,INDEX((Daten!$B$8:$B$19&gt;=(2*$A18*E$9*$B$7/($B$5*$B$6)))*(Daten!$C$8:$C$19&gt;=INDEX(Daten!$B$25:$B$45,MATCH(1,INDEX((Daten!$B$25:$B$45&gt;=1.25*E$9)*1,0),0))),0),0)),"über 120")</f>
        <v>50</v>
      </c>
      <c r="F18" s="38">
        <f>IFERROR(INDEX(Daten!$B$8:$B$19,MATCH(1,INDEX((Daten!$B$8:$B$19&gt;=(2*$A18*F$9*$B$7/($B$5*$B$6)))*(Daten!$C$8:$C$19&gt;=INDEX(Daten!$B$25:$B$45,MATCH(1,INDEX((Daten!$B$25:$B$45&gt;=1.25*F$9)*1,0),0))),0),0)),"über 120")</f>
        <v>50</v>
      </c>
      <c r="G18" s="38">
        <f>IFERROR(INDEX(Daten!$B$8:$B$19,MATCH(1,INDEX((Daten!$B$8:$B$19&gt;=(2*$A18*G$9*$B$7/($B$5*$B$6)))*(Daten!$C$8:$C$19&gt;=INDEX(Daten!$B$25:$B$45,MATCH(1,INDEX((Daten!$B$25:$B$45&gt;=1.25*G$9)*1,0),0))),0),0)),"über 120")</f>
        <v>70</v>
      </c>
      <c r="H18" s="38">
        <f>IFERROR(INDEX(Daten!$B$8:$B$19,MATCH(1,INDEX((Daten!$B$8:$B$19&gt;=(2*$A18*H$9*$B$7/($B$5*$B$6)))*(Daten!$C$8:$C$19&gt;=INDEX(Daten!$B$25:$B$45,MATCH(1,INDEX((Daten!$B$25:$B$45&gt;=1.25*H$9)*1,0),0))),0),0)),"über 120")</f>
        <v>95</v>
      </c>
      <c r="I18" s="38">
        <f>IFERROR(INDEX(Daten!$B$8:$B$19,MATCH(1,INDEX((Daten!$B$8:$B$19&gt;=(2*$A18*I$9*$B$7/($B$5*$B$6)))*(Daten!$C$8:$C$19&gt;=INDEX(Daten!$B$25:$B$45,MATCH(1,INDEX((Daten!$B$25:$B$45&gt;=1.25*I$9)*1,0),0))),0),0)),"über 120")</f>
        <v>120</v>
      </c>
      <c r="J18" s="38">
        <f>IFERROR(INDEX(Daten!$B$8:$B$19,MATCH(1,INDEX((Daten!$B$8:$B$19&gt;=(2*$A18*J$9*$B$7/($B$5*$B$6)))*(Daten!$C$8:$C$19&gt;=INDEX(Daten!$B$25:$B$45,MATCH(1,INDEX((Daten!$B$25:$B$45&gt;=1.25*J$9)*1,0),0))),0),0)),"über 120")</f>
        <v>120</v>
      </c>
      <c r="K18" s="38" t="str">
        <f>IFERROR(INDEX(Daten!$B$8:$B$19,MATCH(1,INDEX((Daten!$B$8:$B$19&gt;=(2*$A18*K$9*$B$7/($B$5*$B$6)))*(Daten!$C$8:$C$19&gt;=INDEX(Daten!$B$25:$B$45,MATCH(1,INDEX((Daten!$B$25:$B$45&gt;=1.25*K$9)*1,0),0))),0),0)),"über 120")</f>
        <v>über 120</v>
      </c>
      <c r="L18" s="38" t="str">
        <f>IFERROR(INDEX(Daten!$B$8:$B$19,MATCH(1,INDEX((Daten!$B$8:$B$19&gt;=(2*$A18*L$9*$B$7/($B$5*$B$6)))*(Daten!$C$8:$C$19&gt;=INDEX(Daten!$B$25:$B$45,MATCH(1,INDEX((Daten!$B$25:$B$45&gt;=1.25*L$9)*1,0),0))),0),0)),"über 120")</f>
        <v>über 120</v>
      </c>
      <c r="M18" s="38" t="str">
        <f>IFERROR(INDEX(Daten!$B$8:$B$19,MATCH(1,INDEX((Daten!$B$8:$B$19&gt;=(2*$A18*M$9*$B$7/($B$5*$B$6)))*(Daten!$C$8:$C$19&gt;=INDEX(Daten!$B$25:$B$45,MATCH(1,INDEX((Daten!$B$25:$B$45&gt;=1.25*M$9)*1,0),0))),0),0)),"über 120")</f>
        <v>über 120</v>
      </c>
      <c r="N18" s="38" t="str">
        <f>IFERROR(INDEX(Daten!$B$8:$B$19,MATCH(1,INDEX((Daten!$B$8:$B$19&gt;=(2*$A18*N$9*$B$7/($B$5*$B$6)))*(Daten!$C$8:$C$19&gt;=INDEX(Daten!$B$25:$B$45,MATCH(1,INDEX((Daten!$B$25:$B$45&gt;=1.25*N$9)*1,0),0))),0),0)),"über 120")</f>
        <v>über 120</v>
      </c>
    </row>
    <row r="20" spans="1:14" x14ac:dyDescent="0.25">
      <c r="A20" s="21" t="s">
        <v>58</v>
      </c>
    </row>
    <row r="22" spans="1:14" x14ac:dyDescent="0.25">
      <c r="B22" s="27" t="s">
        <v>45</v>
      </c>
    </row>
    <row r="23" spans="1:14" x14ac:dyDescent="0.25">
      <c r="B23" s="28" t="s">
        <v>46</v>
      </c>
    </row>
    <row r="24" spans="1:14" x14ac:dyDescent="0.25">
      <c r="B24" s="29" t="s">
        <v>111</v>
      </c>
    </row>
  </sheetData>
  <mergeCells count="5">
    <mergeCell ref="E6:F6"/>
    <mergeCell ref="G6:H6"/>
    <mergeCell ref="I6:J6"/>
    <mergeCell ref="K6:L6"/>
    <mergeCell ref="M6:N6"/>
  </mergeCells>
  <conditionalFormatting sqref="B10:N18">
    <cfRule type="cellIs" dxfId="14" priority="2" operator="between">
      <formula>0</formula>
      <formula>6</formula>
    </cfRule>
    <cfRule type="cellIs" dxfId="13" priority="3" operator="between">
      <formula>6.01</formula>
      <formula>25</formula>
    </cfRule>
    <cfRule type="cellIs" dxfId="12" priority="4" operator="between">
      <formula>25.01</formula>
      <formula>70</formula>
    </cfRule>
    <cfRule type="cellIs" dxfId="11" priority="5" operator="between">
      <formula>70.01</formula>
      <formula>120</formula>
    </cfRule>
    <cfRule type="cellIs" dxfId="10" priority="6" operator="equal">
      <formula>"über 120"</formula>
    </cfRule>
  </conditionalFormatting>
  <dataValidations count="1">
    <dataValidation type="list" sqref="B6" xr:uid="{00000000-0002-0000-0100-000000000000}">
      <formula1>"2%,3%,4%,5%"</formula1>
      <formula2>0</formula2>
    </dataValidation>
  </dataValidations>
  <hyperlinks>
    <hyperlink ref="A4" r:id="rId1" xr:uid="{00000000-0004-0000-0100-000000000000}"/>
    <hyperlink ref="B23" r:id="rId2" xr:uid="{00000000-0004-0000-0100-000001000000}"/>
  </hyperlinks>
  <pageMargins left="0.75" right="0.75" top="1" bottom="1" header="0.511811023622047" footer="0.511811023622047"/>
  <pageSetup fitToHeight="0" orientation="landscape" horizontalDpi="300" verticalDpi="30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DD835"/>
    <pageSetUpPr fitToPage="1"/>
  </sheetPr>
  <dimension ref="A1:O24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8.7109375" defaultRowHeight="15" x14ac:dyDescent="0.25"/>
  <cols>
    <col min="1" max="1" width="22" customWidth="1"/>
    <col min="2" max="14" width="9" customWidth="1"/>
  </cols>
  <sheetData>
    <row r="1" spans="1:15" ht="51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" customHeight="1" x14ac:dyDescent="0.25">
      <c r="A2" s="2" t="s">
        <v>59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6.5" customHeight="1" x14ac:dyDescent="0.25">
      <c r="A3" s="3" t="s">
        <v>48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1.75" customHeight="1" x14ac:dyDescent="0.25">
      <c r="A4" s="4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7" t="s">
        <v>5</v>
      </c>
      <c r="B5" s="30">
        <v>24</v>
      </c>
      <c r="C5" s="31" t="s">
        <v>6</v>
      </c>
      <c r="D5" s="10" t="s">
        <v>110</v>
      </c>
    </row>
    <row r="6" spans="1:15" x14ac:dyDescent="0.25">
      <c r="A6" s="7" t="s">
        <v>49</v>
      </c>
      <c r="B6" s="32">
        <v>0.03</v>
      </c>
      <c r="D6" s="33" t="s">
        <v>50</v>
      </c>
      <c r="E6" s="47" t="s">
        <v>51</v>
      </c>
      <c r="F6" s="47"/>
      <c r="G6" s="48" t="s">
        <v>52</v>
      </c>
      <c r="H6" s="48"/>
      <c r="I6" s="49" t="s">
        <v>53</v>
      </c>
      <c r="J6" s="49"/>
      <c r="K6" s="50" t="s">
        <v>54</v>
      </c>
      <c r="L6" s="50"/>
      <c r="M6" s="51" t="s">
        <v>55</v>
      </c>
      <c r="N6" s="51"/>
    </row>
    <row r="7" spans="1:15" x14ac:dyDescent="0.25">
      <c r="A7" s="13" t="s">
        <v>56</v>
      </c>
      <c r="B7" s="34">
        <f>Rechner!$C$12</f>
        <v>1.7500000000000002E-2</v>
      </c>
    </row>
    <row r="9" spans="1:15" x14ac:dyDescent="0.25">
      <c r="A9" s="35" t="s">
        <v>57</v>
      </c>
      <c r="B9" s="36">
        <v>5</v>
      </c>
      <c r="C9" s="36">
        <v>10</v>
      </c>
      <c r="D9" s="36">
        <v>15</v>
      </c>
      <c r="E9" s="36">
        <v>20</v>
      </c>
      <c r="F9" s="36">
        <v>25</v>
      </c>
      <c r="G9" s="36">
        <v>30</v>
      </c>
      <c r="H9" s="36">
        <v>40</v>
      </c>
      <c r="I9" s="36">
        <v>50</v>
      </c>
      <c r="J9" s="36">
        <v>60</v>
      </c>
      <c r="K9" s="36">
        <v>80</v>
      </c>
      <c r="L9" s="36">
        <v>100</v>
      </c>
      <c r="M9" s="36">
        <v>150</v>
      </c>
      <c r="N9" s="36">
        <v>200</v>
      </c>
    </row>
    <row r="10" spans="1:15" ht="18.75" customHeight="1" x14ac:dyDescent="0.25">
      <c r="A10" s="37">
        <v>1</v>
      </c>
      <c r="B10" s="38">
        <f>IFERROR(INDEX(Daten!$B$8:$B$19,MATCH(1,INDEX((Daten!$B$8:$B$19&gt;=(2*$A10*B$9*$B$7/($B$5*$B$6)))*(Daten!$C$8:$C$19&gt;=INDEX(Daten!$B$25:$B$45,MATCH(1,INDEX((Daten!$B$25:$B$45&gt;=1.25*B$9)*1,0),0))),0),0)),"über 120")</f>
        <v>1.5</v>
      </c>
      <c r="C10" s="38">
        <f>IFERROR(INDEX(Daten!$B$8:$B$19,MATCH(1,INDEX((Daten!$B$8:$B$19&gt;=(2*$A10*C$9*$B$7/($B$5*$B$6)))*(Daten!$C$8:$C$19&gt;=INDEX(Daten!$B$25:$B$45,MATCH(1,INDEX((Daten!$B$25:$B$45&gt;=1.25*C$9)*1,0),0))),0),0)),"über 120")</f>
        <v>1.5</v>
      </c>
      <c r="D10" s="38">
        <f>IFERROR(INDEX(Daten!$B$8:$B$19,MATCH(1,INDEX((Daten!$B$8:$B$19&gt;=(2*$A10*D$9*$B$7/($B$5*$B$6)))*(Daten!$C$8:$C$19&gt;=INDEX(Daten!$B$25:$B$45,MATCH(1,INDEX((Daten!$B$25:$B$45&gt;=1.25*D$9)*1,0),0))),0),0)),"über 120")</f>
        <v>2.5</v>
      </c>
      <c r="E10" s="38">
        <f>IFERROR(INDEX(Daten!$B$8:$B$19,MATCH(1,INDEX((Daten!$B$8:$B$19&gt;=(2*$A10*E$9*$B$7/($B$5*$B$6)))*(Daten!$C$8:$C$19&gt;=INDEX(Daten!$B$25:$B$45,MATCH(1,INDEX((Daten!$B$25:$B$45&gt;=1.25*E$9)*1,0),0))),0),0)),"über 120")</f>
        <v>2.5</v>
      </c>
      <c r="F10" s="38">
        <f>IFERROR(INDEX(Daten!$B$8:$B$19,MATCH(1,INDEX((Daten!$B$8:$B$19&gt;=(2*$A10*F$9*$B$7/($B$5*$B$6)))*(Daten!$C$8:$C$19&gt;=INDEX(Daten!$B$25:$B$45,MATCH(1,INDEX((Daten!$B$25:$B$45&gt;=1.25*F$9)*1,0),0))),0),0)),"über 120")</f>
        <v>4</v>
      </c>
      <c r="G10" s="38">
        <f>IFERROR(INDEX(Daten!$B$8:$B$19,MATCH(1,INDEX((Daten!$B$8:$B$19&gt;=(2*$A10*G$9*$B$7/($B$5*$B$6)))*(Daten!$C$8:$C$19&gt;=INDEX(Daten!$B$25:$B$45,MATCH(1,INDEX((Daten!$B$25:$B$45&gt;=1.25*G$9)*1,0),0))),0),0)),"über 120")</f>
        <v>6</v>
      </c>
      <c r="H10" s="38">
        <f>IFERROR(INDEX(Daten!$B$8:$B$19,MATCH(1,INDEX((Daten!$B$8:$B$19&gt;=(2*$A10*H$9*$B$7/($B$5*$B$6)))*(Daten!$C$8:$C$19&gt;=INDEX(Daten!$B$25:$B$45,MATCH(1,INDEX((Daten!$B$25:$B$45&gt;=1.25*H$9)*1,0),0))),0),0)),"über 120")</f>
        <v>10</v>
      </c>
      <c r="I10" s="38">
        <f>IFERROR(INDEX(Daten!$B$8:$B$19,MATCH(1,INDEX((Daten!$B$8:$B$19&gt;=(2*$A10*I$9*$B$7/($B$5*$B$6)))*(Daten!$C$8:$C$19&gt;=INDEX(Daten!$B$25:$B$45,MATCH(1,INDEX((Daten!$B$25:$B$45&gt;=1.25*I$9)*1,0),0))),0),0)),"über 120")</f>
        <v>16</v>
      </c>
      <c r="J10" s="38">
        <f>IFERROR(INDEX(Daten!$B$8:$B$19,MATCH(1,INDEX((Daten!$B$8:$B$19&gt;=(2*$A10*J$9*$B$7/($B$5*$B$6)))*(Daten!$C$8:$C$19&gt;=INDEX(Daten!$B$25:$B$45,MATCH(1,INDEX((Daten!$B$25:$B$45&gt;=1.25*J$9)*1,0),0))),0),0)),"über 120")</f>
        <v>16</v>
      </c>
      <c r="K10" s="38">
        <f>IFERROR(INDEX(Daten!$B$8:$B$19,MATCH(1,INDEX((Daten!$B$8:$B$19&gt;=(2*$A10*K$9*$B$7/($B$5*$B$6)))*(Daten!$C$8:$C$19&gt;=INDEX(Daten!$B$25:$B$45,MATCH(1,INDEX((Daten!$B$25:$B$45&gt;=1.25*K$9)*1,0),0))),0),0)),"über 120")</f>
        <v>25</v>
      </c>
      <c r="L10" s="38">
        <f>IFERROR(INDEX(Daten!$B$8:$B$19,MATCH(1,INDEX((Daten!$B$8:$B$19&gt;=(2*$A10*L$9*$B$7/($B$5*$B$6)))*(Daten!$C$8:$C$19&gt;=INDEX(Daten!$B$25:$B$45,MATCH(1,INDEX((Daten!$B$25:$B$45&gt;=1.25*L$9)*1,0),0))),0),0)),"über 120")</f>
        <v>35</v>
      </c>
      <c r="M10" s="38">
        <f>IFERROR(INDEX(Daten!$B$8:$B$19,MATCH(1,INDEX((Daten!$B$8:$B$19&gt;=(2*$A10*M$9*$B$7/($B$5*$B$6)))*(Daten!$C$8:$C$19&gt;=INDEX(Daten!$B$25:$B$45,MATCH(1,INDEX((Daten!$B$25:$B$45&gt;=1.25*M$9)*1,0),0))),0),0)),"über 120")</f>
        <v>70</v>
      </c>
      <c r="N10" s="38">
        <f>IFERROR(INDEX(Daten!$B$8:$B$19,MATCH(1,INDEX((Daten!$B$8:$B$19&gt;=(2*$A10*N$9*$B$7/($B$5*$B$6)))*(Daten!$C$8:$C$19&gt;=INDEX(Daten!$B$25:$B$45,MATCH(1,INDEX((Daten!$B$25:$B$45&gt;=1.25*N$9)*1,0),0))),0),0)),"über 120")</f>
        <v>95</v>
      </c>
    </row>
    <row r="11" spans="1:15" ht="18.75" customHeight="1" x14ac:dyDescent="0.25">
      <c r="A11" s="37">
        <v>2</v>
      </c>
      <c r="B11" s="38">
        <f>IFERROR(INDEX(Daten!$B$8:$B$19,MATCH(1,INDEX((Daten!$B$8:$B$19&gt;=(2*$A11*B$9*$B$7/($B$5*$B$6)))*(Daten!$C$8:$C$19&gt;=INDEX(Daten!$B$25:$B$45,MATCH(1,INDEX((Daten!$B$25:$B$45&gt;=1.25*B$9)*1,0),0))),0),0)),"über 120")</f>
        <v>1.5</v>
      </c>
      <c r="C11" s="38">
        <f>IFERROR(INDEX(Daten!$B$8:$B$19,MATCH(1,INDEX((Daten!$B$8:$B$19&gt;=(2*$A11*C$9*$B$7/($B$5*$B$6)))*(Daten!$C$8:$C$19&gt;=INDEX(Daten!$B$25:$B$45,MATCH(1,INDEX((Daten!$B$25:$B$45&gt;=1.25*C$9)*1,0),0))),0),0)),"über 120")</f>
        <v>1.5</v>
      </c>
      <c r="D11" s="38">
        <f>IFERROR(INDEX(Daten!$B$8:$B$19,MATCH(1,INDEX((Daten!$B$8:$B$19&gt;=(2*$A11*D$9*$B$7/($B$5*$B$6)))*(Daten!$C$8:$C$19&gt;=INDEX(Daten!$B$25:$B$45,MATCH(1,INDEX((Daten!$B$25:$B$45&gt;=1.25*D$9)*1,0),0))),0),0)),"über 120")</f>
        <v>2.5</v>
      </c>
      <c r="E11" s="38">
        <f>IFERROR(INDEX(Daten!$B$8:$B$19,MATCH(1,INDEX((Daten!$B$8:$B$19&gt;=(2*$A11*E$9*$B$7/($B$5*$B$6)))*(Daten!$C$8:$C$19&gt;=INDEX(Daten!$B$25:$B$45,MATCH(1,INDEX((Daten!$B$25:$B$45&gt;=1.25*E$9)*1,0),0))),0),0)),"über 120")</f>
        <v>2.5</v>
      </c>
      <c r="F11" s="38">
        <f>IFERROR(INDEX(Daten!$B$8:$B$19,MATCH(1,INDEX((Daten!$B$8:$B$19&gt;=(2*$A11*F$9*$B$7/($B$5*$B$6)))*(Daten!$C$8:$C$19&gt;=INDEX(Daten!$B$25:$B$45,MATCH(1,INDEX((Daten!$B$25:$B$45&gt;=1.25*F$9)*1,0),0))),0),0)),"über 120")</f>
        <v>4</v>
      </c>
      <c r="G11" s="38">
        <f>IFERROR(INDEX(Daten!$B$8:$B$19,MATCH(1,INDEX((Daten!$B$8:$B$19&gt;=(2*$A11*G$9*$B$7/($B$5*$B$6)))*(Daten!$C$8:$C$19&gt;=INDEX(Daten!$B$25:$B$45,MATCH(1,INDEX((Daten!$B$25:$B$45&gt;=1.25*G$9)*1,0),0))),0),0)),"über 120")</f>
        <v>6</v>
      </c>
      <c r="H11" s="38">
        <f>IFERROR(INDEX(Daten!$B$8:$B$19,MATCH(1,INDEX((Daten!$B$8:$B$19&gt;=(2*$A11*H$9*$B$7/($B$5*$B$6)))*(Daten!$C$8:$C$19&gt;=INDEX(Daten!$B$25:$B$45,MATCH(1,INDEX((Daten!$B$25:$B$45&gt;=1.25*H$9)*1,0),0))),0),0)),"über 120")</f>
        <v>10</v>
      </c>
      <c r="I11" s="38">
        <f>IFERROR(INDEX(Daten!$B$8:$B$19,MATCH(1,INDEX((Daten!$B$8:$B$19&gt;=(2*$A11*I$9*$B$7/($B$5*$B$6)))*(Daten!$C$8:$C$19&gt;=INDEX(Daten!$B$25:$B$45,MATCH(1,INDEX((Daten!$B$25:$B$45&gt;=1.25*I$9)*1,0),0))),0),0)),"über 120")</f>
        <v>16</v>
      </c>
      <c r="J11" s="38">
        <f>IFERROR(INDEX(Daten!$B$8:$B$19,MATCH(1,INDEX((Daten!$B$8:$B$19&gt;=(2*$A11*J$9*$B$7/($B$5*$B$6)))*(Daten!$C$8:$C$19&gt;=INDEX(Daten!$B$25:$B$45,MATCH(1,INDEX((Daten!$B$25:$B$45&gt;=1.25*J$9)*1,0),0))),0),0)),"über 120")</f>
        <v>16</v>
      </c>
      <c r="K11" s="38">
        <f>IFERROR(INDEX(Daten!$B$8:$B$19,MATCH(1,INDEX((Daten!$B$8:$B$19&gt;=(2*$A11*K$9*$B$7/($B$5*$B$6)))*(Daten!$C$8:$C$19&gt;=INDEX(Daten!$B$25:$B$45,MATCH(1,INDEX((Daten!$B$25:$B$45&gt;=1.25*K$9)*1,0),0))),0),0)),"über 120")</f>
        <v>25</v>
      </c>
      <c r="L11" s="38">
        <f>IFERROR(INDEX(Daten!$B$8:$B$19,MATCH(1,INDEX((Daten!$B$8:$B$19&gt;=(2*$A11*L$9*$B$7/($B$5*$B$6)))*(Daten!$C$8:$C$19&gt;=INDEX(Daten!$B$25:$B$45,MATCH(1,INDEX((Daten!$B$25:$B$45&gt;=1.25*L$9)*1,0),0))),0),0)),"über 120")</f>
        <v>35</v>
      </c>
      <c r="M11" s="38">
        <f>IFERROR(INDEX(Daten!$B$8:$B$19,MATCH(1,INDEX((Daten!$B$8:$B$19&gt;=(2*$A11*M$9*$B$7/($B$5*$B$6)))*(Daten!$C$8:$C$19&gt;=INDEX(Daten!$B$25:$B$45,MATCH(1,INDEX((Daten!$B$25:$B$45&gt;=1.25*M$9)*1,0),0))),0),0)),"über 120")</f>
        <v>70</v>
      </c>
      <c r="N11" s="38">
        <f>IFERROR(INDEX(Daten!$B$8:$B$19,MATCH(1,INDEX((Daten!$B$8:$B$19&gt;=(2*$A11*N$9*$B$7/($B$5*$B$6)))*(Daten!$C$8:$C$19&gt;=INDEX(Daten!$B$25:$B$45,MATCH(1,INDEX((Daten!$B$25:$B$45&gt;=1.25*N$9)*1,0),0))),0),0)),"über 120")</f>
        <v>95</v>
      </c>
    </row>
    <row r="12" spans="1:15" ht="18.75" customHeight="1" x14ac:dyDescent="0.25">
      <c r="A12" s="37">
        <v>3</v>
      </c>
      <c r="B12" s="38">
        <f>IFERROR(INDEX(Daten!$B$8:$B$19,MATCH(1,INDEX((Daten!$B$8:$B$19&gt;=(2*$A12*B$9*$B$7/($B$5*$B$6)))*(Daten!$C$8:$C$19&gt;=INDEX(Daten!$B$25:$B$45,MATCH(1,INDEX((Daten!$B$25:$B$45&gt;=1.25*B$9)*1,0),0))),0),0)),"über 120")</f>
        <v>1.5</v>
      </c>
      <c r="C12" s="38">
        <f>IFERROR(INDEX(Daten!$B$8:$B$19,MATCH(1,INDEX((Daten!$B$8:$B$19&gt;=(2*$A12*C$9*$B$7/($B$5*$B$6)))*(Daten!$C$8:$C$19&gt;=INDEX(Daten!$B$25:$B$45,MATCH(1,INDEX((Daten!$B$25:$B$45&gt;=1.25*C$9)*1,0),0))),0),0)),"über 120")</f>
        <v>1.5</v>
      </c>
      <c r="D12" s="38">
        <f>IFERROR(INDEX(Daten!$B$8:$B$19,MATCH(1,INDEX((Daten!$B$8:$B$19&gt;=(2*$A12*D$9*$B$7/($B$5*$B$6)))*(Daten!$C$8:$C$19&gt;=INDEX(Daten!$B$25:$B$45,MATCH(1,INDEX((Daten!$B$25:$B$45&gt;=1.25*D$9)*1,0),0))),0),0)),"über 120")</f>
        <v>2.5</v>
      </c>
      <c r="E12" s="38">
        <f>IFERROR(INDEX(Daten!$B$8:$B$19,MATCH(1,INDEX((Daten!$B$8:$B$19&gt;=(2*$A12*E$9*$B$7/($B$5*$B$6)))*(Daten!$C$8:$C$19&gt;=INDEX(Daten!$B$25:$B$45,MATCH(1,INDEX((Daten!$B$25:$B$45&gt;=1.25*E$9)*1,0),0))),0),0)),"über 120")</f>
        <v>4</v>
      </c>
      <c r="F12" s="38">
        <f>IFERROR(INDEX(Daten!$B$8:$B$19,MATCH(1,INDEX((Daten!$B$8:$B$19&gt;=(2*$A12*F$9*$B$7/($B$5*$B$6)))*(Daten!$C$8:$C$19&gt;=INDEX(Daten!$B$25:$B$45,MATCH(1,INDEX((Daten!$B$25:$B$45&gt;=1.25*F$9)*1,0),0))),0),0)),"über 120")</f>
        <v>4</v>
      </c>
      <c r="G12" s="38">
        <f>IFERROR(INDEX(Daten!$B$8:$B$19,MATCH(1,INDEX((Daten!$B$8:$B$19&gt;=(2*$A12*G$9*$B$7/($B$5*$B$6)))*(Daten!$C$8:$C$19&gt;=INDEX(Daten!$B$25:$B$45,MATCH(1,INDEX((Daten!$B$25:$B$45&gt;=1.25*G$9)*1,0),0))),0),0)),"über 120")</f>
        <v>6</v>
      </c>
      <c r="H12" s="38">
        <f>IFERROR(INDEX(Daten!$B$8:$B$19,MATCH(1,INDEX((Daten!$B$8:$B$19&gt;=(2*$A12*H$9*$B$7/($B$5*$B$6)))*(Daten!$C$8:$C$19&gt;=INDEX(Daten!$B$25:$B$45,MATCH(1,INDEX((Daten!$B$25:$B$45&gt;=1.25*H$9)*1,0),0))),0),0)),"über 120")</f>
        <v>10</v>
      </c>
      <c r="I12" s="38">
        <f>IFERROR(INDEX(Daten!$B$8:$B$19,MATCH(1,INDEX((Daten!$B$8:$B$19&gt;=(2*$A12*I$9*$B$7/($B$5*$B$6)))*(Daten!$C$8:$C$19&gt;=INDEX(Daten!$B$25:$B$45,MATCH(1,INDEX((Daten!$B$25:$B$45&gt;=1.25*I$9)*1,0),0))),0),0)),"über 120")</f>
        <v>16</v>
      </c>
      <c r="J12" s="38">
        <f>IFERROR(INDEX(Daten!$B$8:$B$19,MATCH(1,INDEX((Daten!$B$8:$B$19&gt;=(2*$A12*J$9*$B$7/($B$5*$B$6)))*(Daten!$C$8:$C$19&gt;=INDEX(Daten!$B$25:$B$45,MATCH(1,INDEX((Daten!$B$25:$B$45&gt;=1.25*J$9)*1,0),0))),0),0)),"über 120")</f>
        <v>16</v>
      </c>
      <c r="K12" s="38">
        <f>IFERROR(INDEX(Daten!$B$8:$B$19,MATCH(1,INDEX((Daten!$B$8:$B$19&gt;=(2*$A12*K$9*$B$7/($B$5*$B$6)))*(Daten!$C$8:$C$19&gt;=INDEX(Daten!$B$25:$B$45,MATCH(1,INDEX((Daten!$B$25:$B$45&gt;=1.25*K$9)*1,0),0))),0),0)),"über 120")</f>
        <v>25</v>
      </c>
      <c r="L12" s="38">
        <f>IFERROR(INDEX(Daten!$B$8:$B$19,MATCH(1,INDEX((Daten!$B$8:$B$19&gt;=(2*$A12*L$9*$B$7/($B$5*$B$6)))*(Daten!$C$8:$C$19&gt;=INDEX(Daten!$B$25:$B$45,MATCH(1,INDEX((Daten!$B$25:$B$45&gt;=1.25*L$9)*1,0),0))),0),0)),"über 120")</f>
        <v>35</v>
      </c>
      <c r="M12" s="38">
        <f>IFERROR(INDEX(Daten!$B$8:$B$19,MATCH(1,INDEX((Daten!$B$8:$B$19&gt;=(2*$A12*M$9*$B$7/($B$5*$B$6)))*(Daten!$C$8:$C$19&gt;=INDEX(Daten!$B$25:$B$45,MATCH(1,INDEX((Daten!$B$25:$B$45&gt;=1.25*M$9)*1,0),0))),0),0)),"über 120")</f>
        <v>70</v>
      </c>
      <c r="N12" s="38">
        <f>IFERROR(INDEX(Daten!$B$8:$B$19,MATCH(1,INDEX((Daten!$B$8:$B$19&gt;=(2*$A12*N$9*$B$7/($B$5*$B$6)))*(Daten!$C$8:$C$19&gt;=INDEX(Daten!$B$25:$B$45,MATCH(1,INDEX((Daten!$B$25:$B$45&gt;=1.25*N$9)*1,0),0))),0),0)),"über 120")</f>
        <v>95</v>
      </c>
    </row>
    <row r="13" spans="1:15" ht="18.75" customHeight="1" x14ac:dyDescent="0.25">
      <c r="A13" s="37">
        <v>4</v>
      </c>
      <c r="B13" s="38">
        <f>IFERROR(INDEX(Daten!$B$8:$B$19,MATCH(1,INDEX((Daten!$B$8:$B$19&gt;=(2*$A13*B$9*$B$7/($B$5*$B$6)))*(Daten!$C$8:$C$19&gt;=INDEX(Daten!$B$25:$B$45,MATCH(1,INDEX((Daten!$B$25:$B$45&gt;=1.25*B$9)*1,0),0))),0),0)),"über 120")</f>
        <v>1.5</v>
      </c>
      <c r="C13" s="38">
        <f>IFERROR(INDEX(Daten!$B$8:$B$19,MATCH(1,INDEX((Daten!$B$8:$B$19&gt;=(2*$A13*C$9*$B$7/($B$5*$B$6)))*(Daten!$C$8:$C$19&gt;=INDEX(Daten!$B$25:$B$45,MATCH(1,INDEX((Daten!$B$25:$B$45&gt;=1.25*C$9)*1,0),0))),0),0)),"über 120")</f>
        <v>2.5</v>
      </c>
      <c r="D13" s="38">
        <f>IFERROR(INDEX(Daten!$B$8:$B$19,MATCH(1,INDEX((Daten!$B$8:$B$19&gt;=(2*$A13*D$9*$B$7/($B$5*$B$6)))*(Daten!$C$8:$C$19&gt;=INDEX(Daten!$B$25:$B$45,MATCH(1,INDEX((Daten!$B$25:$B$45&gt;=1.25*D$9)*1,0),0))),0),0)),"über 120")</f>
        <v>4</v>
      </c>
      <c r="E13" s="38">
        <f>IFERROR(INDEX(Daten!$B$8:$B$19,MATCH(1,INDEX((Daten!$B$8:$B$19&gt;=(2*$A13*E$9*$B$7/($B$5*$B$6)))*(Daten!$C$8:$C$19&gt;=INDEX(Daten!$B$25:$B$45,MATCH(1,INDEX((Daten!$B$25:$B$45&gt;=1.25*E$9)*1,0),0))),0),0)),"über 120")</f>
        <v>4</v>
      </c>
      <c r="F13" s="38">
        <f>IFERROR(INDEX(Daten!$B$8:$B$19,MATCH(1,INDEX((Daten!$B$8:$B$19&gt;=(2*$A13*F$9*$B$7/($B$5*$B$6)))*(Daten!$C$8:$C$19&gt;=INDEX(Daten!$B$25:$B$45,MATCH(1,INDEX((Daten!$B$25:$B$45&gt;=1.25*F$9)*1,0),0))),0),0)),"über 120")</f>
        <v>6</v>
      </c>
      <c r="G13" s="38">
        <f>IFERROR(INDEX(Daten!$B$8:$B$19,MATCH(1,INDEX((Daten!$B$8:$B$19&gt;=(2*$A13*G$9*$B$7/($B$5*$B$6)))*(Daten!$C$8:$C$19&gt;=INDEX(Daten!$B$25:$B$45,MATCH(1,INDEX((Daten!$B$25:$B$45&gt;=1.25*G$9)*1,0),0))),0),0)),"über 120")</f>
        <v>6</v>
      </c>
      <c r="H13" s="38">
        <f>IFERROR(INDEX(Daten!$B$8:$B$19,MATCH(1,INDEX((Daten!$B$8:$B$19&gt;=(2*$A13*H$9*$B$7/($B$5*$B$6)))*(Daten!$C$8:$C$19&gt;=INDEX(Daten!$B$25:$B$45,MATCH(1,INDEX((Daten!$B$25:$B$45&gt;=1.25*H$9)*1,0),0))),0),0)),"über 120")</f>
        <v>10</v>
      </c>
      <c r="I13" s="38">
        <f>IFERROR(INDEX(Daten!$B$8:$B$19,MATCH(1,INDEX((Daten!$B$8:$B$19&gt;=(2*$A13*I$9*$B$7/($B$5*$B$6)))*(Daten!$C$8:$C$19&gt;=INDEX(Daten!$B$25:$B$45,MATCH(1,INDEX((Daten!$B$25:$B$45&gt;=1.25*I$9)*1,0),0))),0),0)),"über 120")</f>
        <v>16</v>
      </c>
      <c r="J13" s="38">
        <f>IFERROR(INDEX(Daten!$B$8:$B$19,MATCH(1,INDEX((Daten!$B$8:$B$19&gt;=(2*$A13*J$9*$B$7/($B$5*$B$6)))*(Daten!$C$8:$C$19&gt;=INDEX(Daten!$B$25:$B$45,MATCH(1,INDEX((Daten!$B$25:$B$45&gt;=1.25*J$9)*1,0),0))),0),0)),"über 120")</f>
        <v>16</v>
      </c>
      <c r="K13" s="38">
        <f>IFERROR(INDEX(Daten!$B$8:$B$19,MATCH(1,INDEX((Daten!$B$8:$B$19&gt;=(2*$A13*K$9*$B$7/($B$5*$B$6)))*(Daten!$C$8:$C$19&gt;=INDEX(Daten!$B$25:$B$45,MATCH(1,INDEX((Daten!$B$25:$B$45&gt;=1.25*K$9)*1,0),0))),0),0)),"über 120")</f>
        <v>25</v>
      </c>
      <c r="L13" s="38">
        <f>IFERROR(INDEX(Daten!$B$8:$B$19,MATCH(1,INDEX((Daten!$B$8:$B$19&gt;=(2*$A13*L$9*$B$7/($B$5*$B$6)))*(Daten!$C$8:$C$19&gt;=INDEX(Daten!$B$25:$B$45,MATCH(1,INDEX((Daten!$B$25:$B$45&gt;=1.25*L$9)*1,0),0))),0),0)),"über 120")</f>
        <v>35</v>
      </c>
      <c r="M13" s="38">
        <f>IFERROR(INDEX(Daten!$B$8:$B$19,MATCH(1,INDEX((Daten!$B$8:$B$19&gt;=(2*$A13*M$9*$B$7/($B$5*$B$6)))*(Daten!$C$8:$C$19&gt;=INDEX(Daten!$B$25:$B$45,MATCH(1,INDEX((Daten!$B$25:$B$45&gt;=1.25*M$9)*1,0),0))),0),0)),"über 120")</f>
        <v>70</v>
      </c>
      <c r="N13" s="38">
        <f>IFERROR(INDEX(Daten!$B$8:$B$19,MATCH(1,INDEX((Daten!$B$8:$B$19&gt;=(2*$A13*N$9*$B$7/($B$5*$B$6)))*(Daten!$C$8:$C$19&gt;=INDEX(Daten!$B$25:$B$45,MATCH(1,INDEX((Daten!$B$25:$B$45&gt;=1.25*N$9)*1,0),0))),0),0)),"über 120")</f>
        <v>95</v>
      </c>
    </row>
    <row r="14" spans="1:15" ht="18.75" customHeight="1" x14ac:dyDescent="0.25">
      <c r="A14" s="37">
        <v>5</v>
      </c>
      <c r="B14" s="38">
        <f>IFERROR(INDEX(Daten!$B$8:$B$19,MATCH(1,INDEX((Daten!$B$8:$B$19&gt;=(2*$A14*B$9*$B$7/($B$5*$B$6)))*(Daten!$C$8:$C$19&gt;=INDEX(Daten!$B$25:$B$45,MATCH(1,INDEX((Daten!$B$25:$B$45&gt;=1.25*B$9)*1,0),0))),0),0)),"über 120")</f>
        <v>1.5</v>
      </c>
      <c r="C14" s="38">
        <f>IFERROR(INDEX(Daten!$B$8:$B$19,MATCH(1,INDEX((Daten!$B$8:$B$19&gt;=(2*$A14*C$9*$B$7/($B$5*$B$6)))*(Daten!$C$8:$C$19&gt;=INDEX(Daten!$B$25:$B$45,MATCH(1,INDEX((Daten!$B$25:$B$45&gt;=1.25*C$9)*1,0),0))),0),0)),"über 120")</f>
        <v>2.5</v>
      </c>
      <c r="D14" s="38">
        <f>IFERROR(INDEX(Daten!$B$8:$B$19,MATCH(1,INDEX((Daten!$B$8:$B$19&gt;=(2*$A14*D$9*$B$7/($B$5*$B$6)))*(Daten!$C$8:$C$19&gt;=INDEX(Daten!$B$25:$B$45,MATCH(1,INDEX((Daten!$B$25:$B$45&gt;=1.25*D$9)*1,0),0))),0),0)),"über 120")</f>
        <v>4</v>
      </c>
      <c r="E14" s="38">
        <f>IFERROR(INDEX(Daten!$B$8:$B$19,MATCH(1,INDEX((Daten!$B$8:$B$19&gt;=(2*$A14*E$9*$B$7/($B$5*$B$6)))*(Daten!$C$8:$C$19&gt;=INDEX(Daten!$B$25:$B$45,MATCH(1,INDEX((Daten!$B$25:$B$45&gt;=1.25*E$9)*1,0),0))),0),0)),"über 120")</f>
        <v>6</v>
      </c>
      <c r="F14" s="38">
        <f>IFERROR(INDEX(Daten!$B$8:$B$19,MATCH(1,INDEX((Daten!$B$8:$B$19&gt;=(2*$A14*F$9*$B$7/($B$5*$B$6)))*(Daten!$C$8:$C$19&gt;=INDEX(Daten!$B$25:$B$45,MATCH(1,INDEX((Daten!$B$25:$B$45&gt;=1.25*F$9)*1,0),0))),0),0)),"über 120")</f>
        <v>10</v>
      </c>
      <c r="G14" s="38">
        <f>IFERROR(INDEX(Daten!$B$8:$B$19,MATCH(1,INDEX((Daten!$B$8:$B$19&gt;=(2*$A14*G$9*$B$7/($B$5*$B$6)))*(Daten!$C$8:$C$19&gt;=INDEX(Daten!$B$25:$B$45,MATCH(1,INDEX((Daten!$B$25:$B$45&gt;=1.25*G$9)*1,0),0))),0),0)),"über 120")</f>
        <v>10</v>
      </c>
      <c r="H14" s="38">
        <f>IFERROR(INDEX(Daten!$B$8:$B$19,MATCH(1,INDEX((Daten!$B$8:$B$19&gt;=(2*$A14*H$9*$B$7/($B$5*$B$6)))*(Daten!$C$8:$C$19&gt;=INDEX(Daten!$B$25:$B$45,MATCH(1,INDEX((Daten!$B$25:$B$45&gt;=1.25*H$9)*1,0),0))),0),0)),"über 120")</f>
        <v>10</v>
      </c>
      <c r="I14" s="38">
        <f>IFERROR(INDEX(Daten!$B$8:$B$19,MATCH(1,INDEX((Daten!$B$8:$B$19&gt;=(2*$A14*I$9*$B$7/($B$5*$B$6)))*(Daten!$C$8:$C$19&gt;=INDEX(Daten!$B$25:$B$45,MATCH(1,INDEX((Daten!$B$25:$B$45&gt;=1.25*I$9)*1,0),0))),0),0)),"über 120")</f>
        <v>16</v>
      </c>
      <c r="J14" s="38">
        <f>IFERROR(INDEX(Daten!$B$8:$B$19,MATCH(1,INDEX((Daten!$B$8:$B$19&gt;=(2*$A14*J$9*$B$7/($B$5*$B$6)))*(Daten!$C$8:$C$19&gt;=INDEX(Daten!$B$25:$B$45,MATCH(1,INDEX((Daten!$B$25:$B$45&gt;=1.25*J$9)*1,0),0))),0),0)),"über 120")</f>
        <v>16</v>
      </c>
      <c r="K14" s="38">
        <f>IFERROR(INDEX(Daten!$B$8:$B$19,MATCH(1,INDEX((Daten!$B$8:$B$19&gt;=(2*$A14*K$9*$B$7/($B$5*$B$6)))*(Daten!$C$8:$C$19&gt;=INDEX(Daten!$B$25:$B$45,MATCH(1,INDEX((Daten!$B$25:$B$45&gt;=1.25*K$9)*1,0),0))),0),0)),"über 120")</f>
        <v>25</v>
      </c>
      <c r="L14" s="38">
        <f>IFERROR(INDEX(Daten!$B$8:$B$19,MATCH(1,INDEX((Daten!$B$8:$B$19&gt;=(2*$A14*L$9*$B$7/($B$5*$B$6)))*(Daten!$C$8:$C$19&gt;=INDEX(Daten!$B$25:$B$45,MATCH(1,INDEX((Daten!$B$25:$B$45&gt;=1.25*L$9)*1,0),0))),0),0)),"über 120")</f>
        <v>35</v>
      </c>
      <c r="M14" s="38">
        <f>IFERROR(INDEX(Daten!$B$8:$B$19,MATCH(1,INDEX((Daten!$B$8:$B$19&gt;=(2*$A14*M$9*$B$7/($B$5*$B$6)))*(Daten!$C$8:$C$19&gt;=INDEX(Daten!$B$25:$B$45,MATCH(1,INDEX((Daten!$B$25:$B$45&gt;=1.25*M$9)*1,0),0))),0),0)),"über 120")</f>
        <v>70</v>
      </c>
      <c r="N14" s="38">
        <f>IFERROR(INDEX(Daten!$B$8:$B$19,MATCH(1,INDEX((Daten!$B$8:$B$19&gt;=(2*$A14*N$9*$B$7/($B$5*$B$6)))*(Daten!$C$8:$C$19&gt;=INDEX(Daten!$B$25:$B$45,MATCH(1,INDEX((Daten!$B$25:$B$45&gt;=1.25*N$9)*1,0),0))),0),0)),"über 120")</f>
        <v>95</v>
      </c>
    </row>
    <row r="15" spans="1:15" ht="18.75" customHeight="1" x14ac:dyDescent="0.25">
      <c r="A15" s="37">
        <v>7.5</v>
      </c>
      <c r="B15" s="38">
        <f>IFERROR(INDEX(Daten!$B$8:$B$19,MATCH(1,INDEX((Daten!$B$8:$B$19&gt;=(2*$A15*B$9*$B$7/($B$5*$B$6)))*(Daten!$C$8:$C$19&gt;=INDEX(Daten!$B$25:$B$45,MATCH(1,INDEX((Daten!$B$25:$B$45&gt;=1.25*B$9)*1,0),0))),0),0)),"über 120")</f>
        <v>2.5</v>
      </c>
      <c r="C15" s="38">
        <f>IFERROR(INDEX(Daten!$B$8:$B$19,MATCH(1,INDEX((Daten!$B$8:$B$19&gt;=(2*$A15*C$9*$B$7/($B$5*$B$6)))*(Daten!$C$8:$C$19&gt;=INDEX(Daten!$B$25:$B$45,MATCH(1,INDEX((Daten!$B$25:$B$45&gt;=1.25*C$9)*1,0),0))),0),0)),"über 120")</f>
        <v>4</v>
      </c>
      <c r="D15" s="38">
        <f>IFERROR(INDEX(Daten!$B$8:$B$19,MATCH(1,INDEX((Daten!$B$8:$B$19&gt;=(2*$A15*D$9*$B$7/($B$5*$B$6)))*(Daten!$C$8:$C$19&gt;=INDEX(Daten!$B$25:$B$45,MATCH(1,INDEX((Daten!$B$25:$B$45&gt;=1.25*D$9)*1,0),0))),0),0)),"über 120")</f>
        <v>6</v>
      </c>
      <c r="E15" s="38">
        <f>IFERROR(INDEX(Daten!$B$8:$B$19,MATCH(1,INDEX((Daten!$B$8:$B$19&gt;=(2*$A15*E$9*$B$7/($B$5*$B$6)))*(Daten!$C$8:$C$19&gt;=INDEX(Daten!$B$25:$B$45,MATCH(1,INDEX((Daten!$B$25:$B$45&gt;=1.25*E$9)*1,0),0))),0),0)),"über 120")</f>
        <v>10</v>
      </c>
      <c r="F15" s="38">
        <f>IFERROR(INDEX(Daten!$B$8:$B$19,MATCH(1,INDEX((Daten!$B$8:$B$19&gt;=(2*$A15*F$9*$B$7/($B$5*$B$6)))*(Daten!$C$8:$C$19&gt;=INDEX(Daten!$B$25:$B$45,MATCH(1,INDEX((Daten!$B$25:$B$45&gt;=1.25*F$9)*1,0),0))),0),0)),"über 120")</f>
        <v>10</v>
      </c>
      <c r="G15" s="38">
        <f>IFERROR(INDEX(Daten!$B$8:$B$19,MATCH(1,INDEX((Daten!$B$8:$B$19&gt;=(2*$A15*G$9*$B$7/($B$5*$B$6)))*(Daten!$C$8:$C$19&gt;=INDEX(Daten!$B$25:$B$45,MATCH(1,INDEX((Daten!$B$25:$B$45&gt;=1.25*G$9)*1,0),0))),0),0)),"über 120")</f>
        <v>16</v>
      </c>
      <c r="H15" s="38">
        <f>IFERROR(INDEX(Daten!$B$8:$B$19,MATCH(1,INDEX((Daten!$B$8:$B$19&gt;=(2*$A15*H$9*$B$7/($B$5*$B$6)))*(Daten!$C$8:$C$19&gt;=INDEX(Daten!$B$25:$B$45,MATCH(1,INDEX((Daten!$B$25:$B$45&gt;=1.25*H$9)*1,0),0))),0),0)),"über 120")</f>
        <v>16</v>
      </c>
      <c r="I15" s="38">
        <f>IFERROR(INDEX(Daten!$B$8:$B$19,MATCH(1,INDEX((Daten!$B$8:$B$19&gt;=(2*$A15*I$9*$B$7/($B$5*$B$6)))*(Daten!$C$8:$C$19&gt;=INDEX(Daten!$B$25:$B$45,MATCH(1,INDEX((Daten!$B$25:$B$45&gt;=1.25*I$9)*1,0),0))),0),0)),"über 120")</f>
        <v>25</v>
      </c>
      <c r="J15" s="38">
        <f>IFERROR(INDEX(Daten!$B$8:$B$19,MATCH(1,INDEX((Daten!$B$8:$B$19&gt;=(2*$A15*J$9*$B$7/($B$5*$B$6)))*(Daten!$C$8:$C$19&gt;=INDEX(Daten!$B$25:$B$45,MATCH(1,INDEX((Daten!$B$25:$B$45&gt;=1.25*J$9)*1,0),0))),0),0)),"über 120")</f>
        <v>25</v>
      </c>
      <c r="K15" s="38">
        <f>IFERROR(INDEX(Daten!$B$8:$B$19,MATCH(1,INDEX((Daten!$B$8:$B$19&gt;=(2*$A15*K$9*$B$7/($B$5*$B$6)))*(Daten!$C$8:$C$19&gt;=INDEX(Daten!$B$25:$B$45,MATCH(1,INDEX((Daten!$B$25:$B$45&gt;=1.25*K$9)*1,0),0))),0),0)),"über 120")</f>
        <v>35</v>
      </c>
      <c r="L15" s="38">
        <f>IFERROR(INDEX(Daten!$B$8:$B$19,MATCH(1,INDEX((Daten!$B$8:$B$19&gt;=(2*$A15*L$9*$B$7/($B$5*$B$6)))*(Daten!$C$8:$C$19&gt;=INDEX(Daten!$B$25:$B$45,MATCH(1,INDEX((Daten!$B$25:$B$45&gt;=1.25*L$9)*1,0),0))),0),0)),"über 120")</f>
        <v>50</v>
      </c>
      <c r="M15" s="38">
        <f>IFERROR(INDEX(Daten!$B$8:$B$19,MATCH(1,INDEX((Daten!$B$8:$B$19&gt;=(2*$A15*M$9*$B$7/($B$5*$B$6)))*(Daten!$C$8:$C$19&gt;=INDEX(Daten!$B$25:$B$45,MATCH(1,INDEX((Daten!$B$25:$B$45&gt;=1.25*M$9)*1,0),0))),0),0)),"über 120")</f>
        <v>70</v>
      </c>
      <c r="N15" s="38">
        <f>IFERROR(INDEX(Daten!$B$8:$B$19,MATCH(1,INDEX((Daten!$B$8:$B$19&gt;=(2*$A15*N$9*$B$7/($B$5*$B$6)))*(Daten!$C$8:$C$19&gt;=INDEX(Daten!$B$25:$B$45,MATCH(1,INDEX((Daten!$B$25:$B$45&gt;=1.25*N$9)*1,0),0))),0),0)),"über 120")</f>
        <v>95</v>
      </c>
    </row>
    <row r="16" spans="1:15" ht="18.75" customHeight="1" x14ac:dyDescent="0.25">
      <c r="A16" s="37">
        <v>10</v>
      </c>
      <c r="B16" s="38">
        <f>IFERROR(INDEX(Daten!$B$8:$B$19,MATCH(1,INDEX((Daten!$B$8:$B$19&gt;=(2*$A16*B$9*$B$7/($B$5*$B$6)))*(Daten!$C$8:$C$19&gt;=INDEX(Daten!$B$25:$B$45,MATCH(1,INDEX((Daten!$B$25:$B$45&gt;=1.25*B$9)*1,0),0))),0),0)),"über 120")</f>
        <v>2.5</v>
      </c>
      <c r="C16" s="38">
        <f>IFERROR(INDEX(Daten!$B$8:$B$19,MATCH(1,INDEX((Daten!$B$8:$B$19&gt;=(2*$A16*C$9*$B$7/($B$5*$B$6)))*(Daten!$C$8:$C$19&gt;=INDEX(Daten!$B$25:$B$45,MATCH(1,INDEX((Daten!$B$25:$B$45&gt;=1.25*C$9)*1,0),0))),0),0)),"über 120")</f>
        <v>6</v>
      </c>
      <c r="D16" s="38">
        <f>IFERROR(INDEX(Daten!$B$8:$B$19,MATCH(1,INDEX((Daten!$B$8:$B$19&gt;=(2*$A16*D$9*$B$7/($B$5*$B$6)))*(Daten!$C$8:$C$19&gt;=INDEX(Daten!$B$25:$B$45,MATCH(1,INDEX((Daten!$B$25:$B$45&gt;=1.25*D$9)*1,0),0))),0),0)),"über 120")</f>
        <v>10</v>
      </c>
      <c r="E16" s="38">
        <f>IFERROR(INDEX(Daten!$B$8:$B$19,MATCH(1,INDEX((Daten!$B$8:$B$19&gt;=(2*$A16*E$9*$B$7/($B$5*$B$6)))*(Daten!$C$8:$C$19&gt;=INDEX(Daten!$B$25:$B$45,MATCH(1,INDEX((Daten!$B$25:$B$45&gt;=1.25*E$9)*1,0),0))),0),0)),"über 120")</f>
        <v>10</v>
      </c>
      <c r="F16" s="38">
        <f>IFERROR(INDEX(Daten!$B$8:$B$19,MATCH(1,INDEX((Daten!$B$8:$B$19&gt;=(2*$A16*F$9*$B$7/($B$5*$B$6)))*(Daten!$C$8:$C$19&gt;=INDEX(Daten!$B$25:$B$45,MATCH(1,INDEX((Daten!$B$25:$B$45&gt;=1.25*F$9)*1,0),0))),0),0)),"über 120")</f>
        <v>16</v>
      </c>
      <c r="G16" s="38">
        <f>IFERROR(INDEX(Daten!$B$8:$B$19,MATCH(1,INDEX((Daten!$B$8:$B$19&gt;=(2*$A16*G$9*$B$7/($B$5*$B$6)))*(Daten!$C$8:$C$19&gt;=INDEX(Daten!$B$25:$B$45,MATCH(1,INDEX((Daten!$B$25:$B$45&gt;=1.25*G$9)*1,0),0))),0),0)),"über 120")</f>
        <v>16</v>
      </c>
      <c r="H16" s="38">
        <f>IFERROR(INDEX(Daten!$B$8:$B$19,MATCH(1,INDEX((Daten!$B$8:$B$19&gt;=(2*$A16*H$9*$B$7/($B$5*$B$6)))*(Daten!$C$8:$C$19&gt;=INDEX(Daten!$B$25:$B$45,MATCH(1,INDEX((Daten!$B$25:$B$45&gt;=1.25*H$9)*1,0),0))),0),0)),"über 120")</f>
        <v>25</v>
      </c>
      <c r="I16" s="38">
        <f>IFERROR(INDEX(Daten!$B$8:$B$19,MATCH(1,INDEX((Daten!$B$8:$B$19&gt;=(2*$A16*I$9*$B$7/($B$5*$B$6)))*(Daten!$C$8:$C$19&gt;=INDEX(Daten!$B$25:$B$45,MATCH(1,INDEX((Daten!$B$25:$B$45&gt;=1.25*I$9)*1,0),0))),0),0)),"über 120")</f>
        <v>25</v>
      </c>
      <c r="J16" s="38">
        <f>IFERROR(INDEX(Daten!$B$8:$B$19,MATCH(1,INDEX((Daten!$B$8:$B$19&gt;=(2*$A16*J$9*$B$7/($B$5*$B$6)))*(Daten!$C$8:$C$19&gt;=INDEX(Daten!$B$25:$B$45,MATCH(1,INDEX((Daten!$B$25:$B$45&gt;=1.25*J$9)*1,0),0))),0),0)),"über 120")</f>
        <v>35</v>
      </c>
      <c r="K16" s="38">
        <f>IFERROR(INDEX(Daten!$B$8:$B$19,MATCH(1,INDEX((Daten!$B$8:$B$19&gt;=(2*$A16*K$9*$B$7/($B$5*$B$6)))*(Daten!$C$8:$C$19&gt;=INDEX(Daten!$B$25:$B$45,MATCH(1,INDEX((Daten!$B$25:$B$45&gt;=1.25*K$9)*1,0),0))),0),0)),"über 120")</f>
        <v>50</v>
      </c>
      <c r="L16" s="38">
        <f>IFERROR(INDEX(Daten!$B$8:$B$19,MATCH(1,INDEX((Daten!$B$8:$B$19&gt;=(2*$A16*L$9*$B$7/($B$5*$B$6)))*(Daten!$C$8:$C$19&gt;=INDEX(Daten!$B$25:$B$45,MATCH(1,INDEX((Daten!$B$25:$B$45&gt;=1.25*L$9)*1,0),0))),0),0)),"über 120")</f>
        <v>50</v>
      </c>
      <c r="M16" s="38">
        <f>IFERROR(INDEX(Daten!$B$8:$B$19,MATCH(1,INDEX((Daten!$B$8:$B$19&gt;=(2*$A16*M$9*$B$7/($B$5*$B$6)))*(Daten!$C$8:$C$19&gt;=INDEX(Daten!$B$25:$B$45,MATCH(1,INDEX((Daten!$B$25:$B$45&gt;=1.25*M$9)*1,0),0))),0),0)),"über 120")</f>
        <v>95</v>
      </c>
      <c r="N16" s="38">
        <f>IFERROR(INDEX(Daten!$B$8:$B$19,MATCH(1,INDEX((Daten!$B$8:$B$19&gt;=(2*$A16*N$9*$B$7/($B$5*$B$6)))*(Daten!$C$8:$C$19&gt;=INDEX(Daten!$B$25:$B$45,MATCH(1,INDEX((Daten!$B$25:$B$45&gt;=1.25*N$9)*1,0),0))),0),0)),"über 120")</f>
        <v>120</v>
      </c>
    </row>
    <row r="17" spans="1:14" ht="18.75" customHeight="1" x14ac:dyDescent="0.25">
      <c r="A17" s="37">
        <v>15</v>
      </c>
      <c r="B17" s="38">
        <f>IFERROR(INDEX(Daten!$B$8:$B$19,MATCH(1,INDEX((Daten!$B$8:$B$19&gt;=(2*$A17*B$9*$B$7/($B$5*$B$6)))*(Daten!$C$8:$C$19&gt;=INDEX(Daten!$B$25:$B$45,MATCH(1,INDEX((Daten!$B$25:$B$45&gt;=1.25*B$9)*1,0),0))),0),0)),"über 120")</f>
        <v>4</v>
      </c>
      <c r="C17" s="38">
        <f>IFERROR(INDEX(Daten!$B$8:$B$19,MATCH(1,INDEX((Daten!$B$8:$B$19&gt;=(2*$A17*C$9*$B$7/($B$5*$B$6)))*(Daten!$C$8:$C$19&gt;=INDEX(Daten!$B$25:$B$45,MATCH(1,INDEX((Daten!$B$25:$B$45&gt;=1.25*C$9)*1,0),0))),0),0)),"über 120")</f>
        <v>10</v>
      </c>
      <c r="D17" s="38">
        <f>IFERROR(INDEX(Daten!$B$8:$B$19,MATCH(1,INDEX((Daten!$B$8:$B$19&gt;=(2*$A17*D$9*$B$7/($B$5*$B$6)))*(Daten!$C$8:$C$19&gt;=INDEX(Daten!$B$25:$B$45,MATCH(1,INDEX((Daten!$B$25:$B$45&gt;=1.25*D$9)*1,0),0))),0),0)),"über 120")</f>
        <v>16</v>
      </c>
      <c r="E17" s="38">
        <f>IFERROR(INDEX(Daten!$B$8:$B$19,MATCH(1,INDEX((Daten!$B$8:$B$19&gt;=(2*$A17*E$9*$B$7/($B$5*$B$6)))*(Daten!$C$8:$C$19&gt;=INDEX(Daten!$B$25:$B$45,MATCH(1,INDEX((Daten!$B$25:$B$45&gt;=1.25*E$9)*1,0),0))),0),0)),"über 120")</f>
        <v>16</v>
      </c>
      <c r="F17" s="38">
        <f>IFERROR(INDEX(Daten!$B$8:$B$19,MATCH(1,INDEX((Daten!$B$8:$B$19&gt;=(2*$A17*F$9*$B$7/($B$5*$B$6)))*(Daten!$C$8:$C$19&gt;=INDEX(Daten!$B$25:$B$45,MATCH(1,INDEX((Daten!$B$25:$B$45&gt;=1.25*F$9)*1,0),0))),0),0)),"über 120")</f>
        <v>25</v>
      </c>
      <c r="G17" s="38">
        <f>IFERROR(INDEX(Daten!$B$8:$B$19,MATCH(1,INDEX((Daten!$B$8:$B$19&gt;=(2*$A17*G$9*$B$7/($B$5*$B$6)))*(Daten!$C$8:$C$19&gt;=INDEX(Daten!$B$25:$B$45,MATCH(1,INDEX((Daten!$B$25:$B$45&gt;=1.25*G$9)*1,0),0))),0),0)),"über 120")</f>
        <v>25</v>
      </c>
      <c r="H17" s="38">
        <f>IFERROR(INDEX(Daten!$B$8:$B$19,MATCH(1,INDEX((Daten!$B$8:$B$19&gt;=(2*$A17*H$9*$B$7/($B$5*$B$6)))*(Daten!$C$8:$C$19&gt;=INDEX(Daten!$B$25:$B$45,MATCH(1,INDEX((Daten!$B$25:$B$45&gt;=1.25*H$9)*1,0),0))),0),0)),"über 120")</f>
        <v>35</v>
      </c>
      <c r="I17" s="38">
        <f>IFERROR(INDEX(Daten!$B$8:$B$19,MATCH(1,INDEX((Daten!$B$8:$B$19&gt;=(2*$A17*I$9*$B$7/($B$5*$B$6)))*(Daten!$C$8:$C$19&gt;=INDEX(Daten!$B$25:$B$45,MATCH(1,INDEX((Daten!$B$25:$B$45&gt;=1.25*I$9)*1,0),0))),0),0)),"über 120")</f>
        <v>50</v>
      </c>
      <c r="J17" s="38">
        <f>IFERROR(INDEX(Daten!$B$8:$B$19,MATCH(1,INDEX((Daten!$B$8:$B$19&gt;=(2*$A17*J$9*$B$7/($B$5*$B$6)))*(Daten!$C$8:$C$19&gt;=INDEX(Daten!$B$25:$B$45,MATCH(1,INDEX((Daten!$B$25:$B$45&gt;=1.25*J$9)*1,0),0))),0),0)),"über 120")</f>
        <v>50</v>
      </c>
      <c r="K17" s="38">
        <f>IFERROR(INDEX(Daten!$B$8:$B$19,MATCH(1,INDEX((Daten!$B$8:$B$19&gt;=(2*$A17*K$9*$B$7/($B$5*$B$6)))*(Daten!$C$8:$C$19&gt;=INDEX(Daten!$B$25:$B$45,MATCH(1,INDEX((Daten!$B$25:$B$45&gt;=1.25*K$9)*1,0),0))),0),0)),"über 120")</f>
        <v>70</v>
      </c>
      <c r="L17" s="38">
        <f>IFERROR(INDEX(Daten!$B$8:$B$19,MATCH(1,INDEX((Daten!$B$8:$B$19&gt;=(2*$A17*L$9*$B$7/($B$5*$B$6)))*(Daten!$C$8:$C$19&gt;=INDEX(Daten!$B$25:$B$45,MATCH(1,INDEX((Daten!$B$25:$B$45&gt;=1.25*L$9)*1,0),0))),0),0)),"über 120")</f>
        <v>95</v>
      </c>
      <c r="M17" s="38">
        <f>IFERROR(INDEX(Daten!$B$8:$B$19,MATCH(1,INDEX((Daten!$B$8:$B$19&gt;=(2*$A17*M$9*$B$7/($B$5*$B$6)))*(Daten!$C$8:$C$19&gt;=INDEX(Daten!$B$25:$B$45,MATCH(1,INDEX((Daten!$B$25:$B$45&gt;=1.25*M$9)*1,0),0))),0),0)),"über 120")</f>
        <v>120</v>
      </c>
      <c r="N17" s="38" t="str">
        <f>IFERROR(INDEX(Daten!$B$8:$B$19,MATCH(1,INDEX((Daten!$B$8:$B$19&gt;=(2*$A17*N$9*$B$7/($B$5*$B$6)))*(Daten!$C$8:$C$19&gt;=INDEX(Daten!$B$25:$B$45,MATCH(1,INDEX((Daten!$B$25:$B$45&gt;=1.25*N$9)*1,0),0))),0),0)),"über 120")</f>
        <v>über 120</v>
      </c>
    </row>
    <row r="18" spans="1:14" ht="18.75" customHeight="1" x14ac:dyDescent="0.25">
      <c r="A18" s="37">
        <v>20</v>
      </c>
      <c r="B18" s="38">
        <f>IFERROR(INDEX(Daten!$B$8:$B$19,MATCH(1,INDEX((Daten!$B$8:$B$19&gt;=(2*$A18*B$9*$B$7/($B$5*$B$6)))*(Daten!$C$8:$C$19&gt;=INDEX(Daten!$B$25:$B$45,MATCH(1,INDEX((Daten!$B$25:$B$45&gt;=1.25*B$9)*1,0),0))),0),0)),"über 120")</f>
        <v>6</v>
      </c>
      <c r="C18" s="38">
        <f>IFERROR(INDEX(Daten!$B$8:$B$19,MATCH(1,INDEX((Daten!$B$8:$B$19&gt;=(2*$A18*C$9*$B$7/($B$5*$B$6)))*(Daten!$C$8:$C$19&gt;=INDEX(Daten!$B$25:$B$45,MATCH(1,INDEX((Daten!$B$25:$B$45&gt;=1.25*C$9)*1,0),0))),0),0)),"über 120")</f>
        <v>10</v>
      </c>
      <c r="D18" s="38">
        <f>IFERROR(INDEX(Daten!$B$8:$B$19,MATCH(1,INDEX((Daten!$B$8:$B$19&gt;=(2*$A18*D$9*$B$7/($B$5*$B$6)))*(Daten!$C$8:$C$19&gt;=INDEX(Daten!$B$25:$B$45,MATCH(1,INDEX((Daten!$B$25:$B$45&gt;=1.25*D$9)*1,0),0))),0),0)),"über 120")</f>
        <v>16</v>
      </c>
      <c r="E18" s="38">
        <f>IFERROR(INDEX(Daten!$B$8:$B$19,MATCH(1,INDEX((Daten!$B$8:$B$19&gt;=(2*$A18*E$9*$B$7/($B$5*$B$6)))*(Daten!$C$8:$C$19&gt;=INDEX(Daten!$B$25:$B$45,MATCH(1,INDEX((Daten!$B$25:$B$45&gt;=1.25*E$9)*1,0),0))),0),0)),"über 120")</f>
        <v>25</v>
      </c>
      <c r="F18" s="38">
        <f>IFERROR(INDEX(Daten!$B$8:$B$19,MATCH(1,INDEX((Daten!$B$8:$B$19&gt;=(2*$A18*F$9*$B$7/($B$5*$B$6)))*(Daten!$C$8:$C$19&gt;=INDEX(Daten!$B$25:$B$45,MATCH(1,INDEX((Daten!$B$25:$B$45&gt;=1.25*F$9)*1,0),0))),0),0)),"über 120")</f>
        <v>25</v>
      </c>
      <c r="G18" s="38">
        <f>IFERROR(INDEX(Daten!$B$8:$B$19,MATCH(1,INDEX((Daten!$B$8:$B$19&gt;=(2*$A18*G$9*$B$7/($B$5*$B$6)))*(Daten!$C$8:$C$19&gt;=INDEX(Daten!$B$25:$B$45,MATCH(1,INDEX((Daten!$B$25:$B$45&gt;=1.25*G$9)*1,0),0))),0),0)),"über 120")</f>
        <v>35</v>
      </c>
      <c r="H18" s="38">
        <f>IFERROR(INDEX(Daten!$B$8:$B$19,MATCH(1,INDEX((Daten!$B$8:$B$19&gt;=(2*$A18*H$9*$B$7/($B$5*$B$6)))*(Daten!$C$8:$C$19&gt;=INDEX(Daten!$B$25:$B$45,MATCH(1,INDEX((Daten!$B$25:$B$45&gt;=1.25*H$9)*1,0),0))),0),0)),"über 120")</f>
        <v>50</v>
      </c>
      <c r="I18" s="38">
        <f>IFERROR(INDEX(Daten!$B$8:$B$19,MATCH(1,INDEX((Daten!$B$8:$B$19&gt;=(2*$A18*I$9*$B$7/($B$5*$B$6)))*(Daten!$C$8:$C$19&gt;=INDEX(Daten!$B$25:$B$45,MATCH(1,INDEX((Daten!$B$25:$B$45&gt;=1.25*I$9)*1,0),0))),0),0)),"über 120")</f>
        <v>50</v>
      </c>
      <c r="J18" s="38">
        <f>IFERROR(INDEX(Daten!$B$8:$B$19,MATCH(1,INDEX((Daten!$B$8:$B$19&gt;=(2*$A18*J$9*$B$7/($B$5*$B$6)))*(Daten!$C$8:$C$19&gt;=INDEX(Daten!$B$25:$B$45,MATCH(1,INDEX((Daten!$B$25:$B$45&gt;=1.25*J$9)*1,0),0))),0),0)),"über 120")</f>
        <v>70</v>
      </c>
      <c r="K18" s="38">
        <f>IFERROR(INDEX(Daten!$B$8:$B$19,MATCH(1,INDEX((Daten!$B$8:$B$19&gt;=(2*$A18*K$9*$B$7/($B$5*$B$6)))*(Daten!$C$8:$C$19&gt;=INDEX(Daten!$B$25:$B$45,MATCH(1,INDEX((Daten!$B$25:$B$45&gt;=1.25*K$9)*1,0),0))),0),0)),"über 120")</f>
        <v>95</v>
      </c>
      <c r="L18" s="38">
        <f>IFERROR(INDEX(Daten!$B$8:$B$19,MATCH(1,INDEX((Daten!$B$8:$B$19&gt;=(2*$A18*L$9*$B$7/($B$5*$B$6)))*(Daten!$C$8:$C$19&gt;=INDEX(Daten!$B$25:$B$45,MATCH(1,INDEX((Daten!$B$25:$B$45&gt;=1.25*L$9)*1,0),0))),0),0)),"über 120")</f>
        <v>120</v>
      </c>
      <c r="M18" s="38" t="str">
        <f>IFERROR(INDEX(Daten!$B$8:$B$19,MATCH(1,INDEX((Daten!$B$8:$B$19&gt;=(2*$A18*M$9*$B$7/($B$5*$B$6)))*(Daten!$C$8:$C$19&gt;=INDEX(Daten!$B$25:$B$45,MATCH(1,INDEX((Daten!$B$25:$B$45&gt;=1.25*M$9)*1,0),0))),0),0)),"über 120")</f>
        <v>über 120</v>
      </c>
      <c r="N18" s="38" t="str">
        <f>IFERROR(INDEX(Daten!$B$8:$B$19,MATCH(1,INDEX((Daten!$B$8:$B$19&gt;=(2*$A18*N$9*$B$7/($B$5*$B$6)))*(Daten!$C$8:$C$19&gt;=INDEX(Daten!$B$25:$B$45,MATCH(1,INDEX((Daten!$B$25:$B$45&gt;=1.25*N$9)*1,0),0))),0),0)),"über 120")</f>
        <v>über 120</v>
      </c>
    </row>
    <row r="20" spans="1:14" x14ac:dyDescent="0.25">
      <c r="A20" s="21" t="s">
        <v>58</v>
      </c>
    </row>
    <row r="22" spans="1:14" x14ac:dyDescent="0.25">
      <c r="B22" s="27" t="s">
        <v>45</v>
      </c>
    </row>
    <row r="23" spans="1:14" x14ac:dyDescent="0.25">
      <c r="B23" s="28" t="s">
        <v>46</v>
      </c>
    </row>
    <row r="24" spans="1:14" x14ac:dyDescent="0.25">
      <c r="B24" s="29" t="s">
        <v>111</v>
      </c>
    </row>
  </sheetData>
  <mergeCells count="5">
    <mergeCell ref="E6:F6"/>
    <mergeCell ref="G6:H6"/>
    <mergeCell ref="I6:J6"/>
    <mergeCell ref="K6:L6"/>
    <mergeCell ref="M6:N6"/>
  </mergeCells>
  <conditionalFormatting sqref="B10:N18">
    <cfRule type="cellIs" dxfId="9" priority="2" operator="between">
      <formula>0</formula>
      <formula>6</formula>
    </cfRule>
    <cfRule type="cellIs" dxfId="8" priority="3" operator="between">
      <formula>6.01</formula>
      <formula>25</formula>
    </cfRule>
    <cfRule type="cellIs" dxfId="7" priority="4" operator="between">
      <formula>25.01</formula>
      <formula>70</formula>
    </cfRule>
    <cfRule type="cellIs" dxfId="6" priority="5" operator="between">
      <formula>70.01</formula>
      <formula>120</formula>
    </cfRule>
    <cfRule type="cellIs" dxfId="5" priority="6" operator="equal">
      <formula>"über 120"</formula>
    </cfRule>
  </conditionalFormatting>
  <dataValidations count="1">
    <dataValidation type="list" sqref="B6" xr:uid="{00000000-0002-0000-0200-000000000000}">
      <formula1>"2%,3%,4%,5%"</formula1>
      <formula2>0</formula2>
    </dataValidation>
  </dataValidations>
  <hyperlinks>
    <hyperlink ref="A4" r:id="rId1" xr:uid="{00000000-0004-0000-0200-000000000000}"/>
    <hyperlink ref="B23" r:id="rId2" xr:uid="{00000000-0004-0000-0200-000001000000}"/>
  </hyperlinks>
  <pageMargins left="0.75" right="0.75" top="1" bottom="1" header="0.511811023622047" footer="0.511811023622047"/>
  <pageSetup fitToHeight="0" orientation="landscape" horizontalDpi="300" verticalDpi="30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DD835"/>
    <pageSetUpPr fitToPage="1"/>
  </sheetPr>
  <dimension ref="A1:O24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8.7109375" defaultRowHeight="15" x14ac:dyDescent="0.25"/>
  <cols>
    <col min="1" max="1" width="22" customWidth="1"/>
    <col min="2" max="14" width="9" customWidth="1"/>
  </cols>
  <sheetData>
    <row r="1" spans="1:15" ht="51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" customHeight="1" x14ac:dyDescent="0.25">
      <c r="A2" s="2" t="s">
        <v>60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6.5" customHeight="1" x14ac:dyDescent="0.25">
      <c r="A3" s="3" t="s">
        <v>48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1.75" customHeight="1" x14ac:dyDescent="0.25">
      <c r="A4" s="4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7" t="s">
        <v>5</v>
      </c>
      <c r="B5" s="30">
        <v>48</v>
      </c>
      <c r="C5" s="31" t="s">
        <v>6</v>
      </c>
      <c r="D5" s="10" t="s">
        <v>110</v>
      </c>
    </row>
    <row r="6" spans="1:15" x14ac:dyDescent="0.25">
      <c r="A6" s="7" t="s">
        <v>49</v>
      </c>
      <c r="B6" s="32">
        <v>0.03</v>
      </c>
      <c r="D6" s="33" t="s">
        <v>50</v>
      </c>
      <c r="E6" s="47" t="s">
        <v>51</v>
      </c>
      <c r="F6" s="47"/>
      <c r="G6" s="48" t="s">
        <v>52</v>
      </c>
      <c r="H6" s="48"/>
      <c r="I6" s="49" t="s">
        <v>53</v>
      </c>
      <c r="J6" s="49"/>
      <c r="K6" s="50" t="s">
        <v>54</v>
      </c>
      <c r="L6" s="50"/>
      <c r="M6" s="51" t="s">
        <v>55</v>
      </c>
      <c r="N6" s="51"/>
    </row>
    <row r="7" spans="1:15" x14ac:dyDescent="0.25">
      <c r="A7" s="13" t="s">
        <v>56</v>
      </c>
      <c r="B7" s="34">
        <f>Rechner!$C$12</f>
        <v>1.7500000000000002E-2</v>
      </c>
    </row>
    <row r="9" spans="1:15" x14ac:dyDescent="0.25">
      <c r="A9" s="35" t="s">
        <v>57</v>
      </c>
      <c r="B9" s="36">
        <v>5</v>
      </c>
      <c r="C9" s="36">
        <v>10</v>
      </c>
      <c r="D9" s="36">
        <v>15</v>
      </c>
      <c r="E9" s="36">
        <v>20</v>
      </c>
      <c r="F9" s="36">
        <v>25</v>
      </c>
      <c r="G9" s="36">
        <v>30</v>
      </c>
      <c r="H9" s="36">
        <v>40</v>
      </c>
      <c r="I9" s="36">
        <v>50</v>
      </c>
      <c r="J9" s="36">
        <v>60</v>
      </c>
      <c r="K9" s="36">
        <v>80</v>
      </c>
      <c r="L9" s="36">
        <v>100</v>
      </c>
      <c r="M9" s="36">
        <v>150</v>
      </c>
      <c r="N9" s="36">
        <v>200</v>
      </c>
    </row>
    <row r="10" spans="1:15" ht="18.75" customHeight="1" x14ac:dyDescent="0.25">
      <c r="A10" s="37">
        <v>1</v>
      </c>
      <c r="B10" s="38">
        <f>IFERROR(INDEX(Daten!$B$8:$B$19,MATCH(1,INDEX((Daten!$B$8:$B$19&gt;=(2*$A10*B$9*$B$7/($B$5*$B$6)))*(Daten!$C$8:$C$19&gt;=INDEX(Daten!$B$25:$B$45,MATCH(1,INDEX((Daten!$B$25:$B$45&gt;=1.25*B$9)*1,0),0))),0),0)),"über 120")</f>
        <v>1.5</v>
      </c>
      <c r="C10" s="38">
        <f>IFERROR(INDEX(Daten!$B$8:$B$19,MATCH(1,INDEX((Daten!$B$8:$B$19&gt;=(2*$A10*C$9*$B$7/($B$5*$B$6)))*(Daten!$C$8:$C$19&gt;=INDEX(Daten!$B$25:$B$45,MATCH(1,INDEX((Daten!$B$25:$B$45&gt;=1.25*C$9)*1,0),0))),0),0)),"über 120")</f>
        <v>1.5</v>
      </c>
      <c r="D10" s="38">
        <f>IFERROR(INDEX(Daten!$B$8:$B$19,MATCH(1,INDEX((Daten!$B$8:$B$19&gt;=(2*$A10*D$9*$B$7/($B$5*$B$6)))*(Daten!$C$8:$C$19&gt;=INDEX(Daten!$B$25:$B$45,MATCH(1,INDEX((Daten!$B$25:$B$45&gt;=1.25*D$9)*1,0),0))),0),0)),"über 120")</f>
        <v>2.5</v>
      </c>
      <c r="E10" s="38">
        <f>IFERROR(INDEX(Daten!$B$8:$B$19,MATCH(1,INDEX((Daten!$B$8:$B$19&gt;=(2*$A10*E$9*$B$7/($B$5*$B$6)))*(Daten!$C$8:$C$19&gt;=INDEX(Daten!$B$25:$B$45,MATCH(1,INDEX((Daten!$B$25:$B$45&gt;=1.25*E$9)*1,0),0))),0),0)),"über 120")</f>
        <v>2.5</v>
      </c>
      <c r="F10" s="38">
        <f>IFERROR(INDEX(Daten!$B$8:$B$19,MATCH(1,INDEX((Daten!$B$8:$B$19&gt;=(2*$A10*F$9*$B$7/($B$5*$B$6)))*(Daten!$C$8:$C$19&gt;=INDEX(Daten!$B$25:$B$45,MATCH(1,INDEX((Daten!$B$25:$B$45&gt;=1.25*F$9)*1,0),0))),0),0)),"über 120")</f>
        <v>4</v>
      </c>
      <c r="G10" s="38">
        <f>IFERROR(INDEX(Daten!$B$8:$B$19,MATCH(1,INDEX((Daten!$B$8:$B$19&gt;=(2*$A10*G$9*$B$7/($B$5*$B$6)))*(Daten!$C$8:$C$19&gt;=INDEX(Daten!$B$25:$B$45,MATCH(1,INDEX((Daten!$B$25:$B$45&gt;=1.25*G$9)*1,0),0))),0),0)),"über 120")</f>
        <v>6</v>
      </c>
      <c r="H10" s="38">
        <f>IFERROR(INDEX(Daten!$B$8:$B$19,MATCH(1,INDEX((Daten!$B$8:$B$19&gt;=(2*$A10*H$9*$B$7/($B$5*$B$6)))*(Daten!$C$8:$C$19&gt;=INDEX(Daten!$B$25:$B$45,MATCH(1,INDEX((Daten!$B$25:$B$45&gt;=1.25*H$9)*1,0),0))),0),0)),"über 120")</f>
        <v>10</v>
      </c>
      <c r="I10" s="38">
        <f>IFERROR(INDEX(Daten!$B$8:$B$19,MATCH(1,INDEX((Daten!$B$8:$B$19&gt;=(2*$A10*I$9*$B$7/($B$5*$B$6)))*(Daten!$C$8:$C$19&gt;=INDEX(Daten!$B$25:$B$45,MATCH(1,INDEX((Daten!$B$25:$B$45&gt;=1.25*I$9)*1,0),0))),0),0)),"über 120")</f>
        <v>16</v>
      </c>
      <c r="J10" s="38">
        <f>IFERROR(INDEX(Daten!$B$8:$B$19,MATCH(1,INDEX((Daten!$B$8:$B$19&gt;=(2*$A10*J$9*$B$7/($B$5*$B$6)))*(Daten!$C$8:$C$19&gt;=INDEX(Daten!$B$25:$B$45,MATCH(1,INDEX((Daten!$B$25:$B$45&gt;=1.25*J$9)*1,0),0))),0),0)),"über 120")</f>
        <v>16</v>
      </c>
      <c r="K10" s="38">
        <f>IFERROR(INDEX(Daten!$B$8:$B$19,MATCH(1,INDEX((Daten!$B$8:$B$19&gt;=(2*$A10*K$9*$B$7/($B$5*$B$6)))*(Daten!$C$8:$C$19&gt;=INDEX(Daten!$B$25:$B$45,MATCH(1,INDEX((Daten!$B$25:$B$45&gt;=1.25*K$9)*1,0),0))),0),0)),"über 120")</f>
        <v>25</v>
      </c>
      <c r="L10" s="38">
        <f>IFERROR(INDEX(Daten!$B$8:$B$19,MATCH(1,INDEX((Daten!$B$8:$B$19&gt;=(2*$A10*L$9*$B$7/($B$5*$B$6)))*(Daten!$C$8:$C$19&gt;=INDEX(Daten!$B$25:$B$45,MATCH(1,INDEX((Daten!$B$25:$B$45&gt;=1.25*L$9)*1,0),0))),0),0)),"über 120")</f>
        <v>35</v>
      </c>
      <c r="M10" s="38">
        <f>IFERROR(INDEX(Daten!$B$8:$B$19,MATCH(1,INDEX((Daten!$B$8:$B$19&gt;=(2*$A10*M$9*$B$7/($B$5*$B$6)))*(Daten!$C$8:$C$19&gt;=INDEX(Daten!$B$25:$B$45,MATCH(1,INDEX((Daten!$B$25:$B$45&gt;=1.25*M$9)*1,0),0))),0),0)),"über 120")</f>
        <v>70</v>
      </c>
      <c r="N10" s="38">
        <f>IFERROR(INDEX(Daten!$B$8:$B$19,MATCH(1,INDEX((Daten!$B$8:$B$19&gt;=(2*$A10*N$9*$B$7/($B$5*$B$6)))*(Daten!$C$8:$C$19&gt;=INDEX(Daten!$B$25:$B$45,MATCH(1,INDEX((Daten!$B$25:$B$45&gt;=1.25*N$9)*1,0),0))),0),0)),"über 120")</f>
        <v>95</v>
      </c>
    </row>
    <row r="11" spans="1:15" ht="18.75" customHeight="1" x14ac:dyDescent="0.25">
      <c r="A11" s="37">
        <v>2</v>
      </c>
      <c r="B11" s="38">
        <f>IFERROR(INDEX(Daten!$B$8:$B$19,MATCH(1,INDEX((Daten!$B$8:$B$19&gt;=(2*$A11*B$9*$B$7/($B$5*$B$6)))*(Daten!$C$8:$C$19&gt;=INDEX(Daten!$B$25:$B$45,MATCH(1,INDEX((Daten!$B$25:$B$45&gt;=1.25*B$9)*1,0),0))),0),0)),"über 120")</f>
        <v>1.5</v>
      </c>
      <c r="C11" s="38">
        <f>IFERROR(INDEX(Daten!$B$8:$B$19,MATCH(1,INDEX((Daten!$B$8:$B$19&gt;=(2*$A11*C$9*$B$7/($B$5*$B$6)))*(Daten!$C$8:$C$19&gt;=INDEX(Daten!$B$25:$B$45,MATCH(1,INDEX((Daten!$B$25:$B$45&gt;=1.25*C$9)*1,0),0))),0),0)),"über 120")</f>
        <v>1.5</v>
      </c>
      <c r="D11" s="38">
        <f>IFERROR(INDEX(Daten!$B$8:$B$19,MATCH(1,INDEX((Daten!$B$8:$B$19&gt;=(2*$A11*D$9*$B$7/($B$5*$B$6)))*(Daten!$C$8:$C$19&gt;=INDEX(Daten!$B$25:$B$45,MATCH(1,INDEX((Daten!$B$25:$B$45&gt;=1.25*D$9)*1,0),0))),0),0)),"über 120")</f>
        <v>2.5</v>
      </c>
      <c r="E11" s="38">
        <f>IFERROR(INDEX(Daten!$B$8:$B$19,MATCH(1,INDEX((Daten!$B$8:$B$19&gt;=(2*$A11*E$9*$B$7/($B$5*$B$6)))*(Daten!$C$8:$C$19&gt;=INDEX(Daten!$B$25:$B$45,MATCH(1,INDEX((Daten!$B$25:$B$45&gt;=1.25*E$9)*1,0),0))),0),0)),"über 120")</f>
        <v>2.5</v>
      </c>
      <c r="F11" s="38">
        <f>IFERROR(INDEX(Daten!$B$8:$B$19,MATCH(1,INDEX((Daten!$B$8:$B$19&gt;=(2*$A11*F$9*$B$7/($B$5*$B$6)))*(Daten!$C$8:$C$19&gt;=INDEX(Daten!$B$25:$B$45,MATCH(1,INDEX((Daten!$B$25:$B$45&gt;=1.25*F$9)*1,0),0))),0),0)),"über 120")</f>
        <v>4</v>
      </c>
      <c r="G11" s="38">
        <f>IFERROR(INDEX(Daten!$B$8:$B$19,MATCH(1,INDEX((Daten!$B$8:$B$19&gt;=(2*$A11*G$9*$B$7/($B$5*$B$6)))*(Daten!$C$8:$C$19&gt;=INDEX(Daten!$B$25:$B$45,MATCH(1,INDEX((Daten!$B$25:$B$45&gt;=1.25*G$9)*1,0),0))),0),0)),"über 120")</f>
        <v>6</v>
      </c>
      <c r="H11" s="38">
        <f>IFERROR(INDEX(Daten!$B$8:$B$19,MATCH(1,INDEX((Daten!$B$8:$B$19&gt;=(2*$A11*H$9*$B$7/($B$5*$B$6)))*(Daten!$C$8:$C$19&gt;=INDEX(Daten!$B$25:$B$45,MATCH(1,INDEX((Daten!$B$25:$B$45&gt;=1.25*H$9)*1,0),0))),0),0)),"über 120")</f>
        <v>10</v>
      </c>
      <c r="I11" s="38">
        <f>IFERROR(INDEX(Daten!$B$8:$B$19,MATCH(1,INDEX((Daten!$B$8:$B$19&gt;=(2*$A11*I$9*$B$7/($B$5*$B$6)))*(Daten!$C$8:$C$19&gt;=INDEX(Daten!$B$25:$B$45,MATCH(1,INDEX((Daten!$B$25:$B$45&gt;=1.25*I$9)*1,0),0))),0),0)),"über 120")</f>
        <v>16</v>
      </c>
      <c r="J11" s="38">
        <f>IFERROR(INDEX(Daten!$B$8:$B$19,MATCH(1,INDEX((Daten!$B$8:$B$19&gt;=(2*$A11*J$9*$B$7/($B$5*$B$6)))*(Daten!$C$8:$C$19&gt;=INDEX(Daten!$B$25:$B$45,MATCH(1,INDEX((Daten!$B$25:$B$45&gt;=1.25*J$9)*1,0),0))),0),0)),"über 120")</f>
        <v>16</v>
      </c>
      <c r="K11" s="38">
        <f>IFERROR(INDEX(Daten!$B$8:$B$19,MATCH(1,INDEX((Daten!$B$8:$B$19&gt;=(2*$A11*K$9*$B$7/($B$5*$B$6)))*(Daten!$C$8:$C$19&gt;=INDEX(Daten!$B$25:$B$45,MATCH(1,INDEX((Daten!$B$25:$B$45&gt;=1.25*K$9)*1,0),0))),0),0)),"über 120")</f>
        <v>25</v>
      </c>
      <c r="L11" s="38">
        <f>IFERROR(INDEX(Daten!$B$8:$B$19,MATCH(1,INDEX((Daten!$B$8:$B$19&gt;=(2*$A11*L$9*$B$7/($B$5*$B$6)))*(Daten!$C$8:$C$19&gt;=INDEX(Daten!$B$25:$B$45,MATCH(1,INDEX((Daten!$B$25:$B$45&gt;=1.25*L$9)*1,0),0))),0),0)),"über 120")</f>
        <v>35</v>
      </c>
      <c r="M11" s="38">
        <f>IFERROR(INDEX(Daten!$B$8:$B$19,MATCH(1,INDEX((Daten!$B$8:$B$19&gt;=(2*$A11*M$9*$B$7/($B$5*$B$6)))*(Daten!$C$8:$C$19&gt;=INDEX(Daten!$B$25:$B$45,MATCH(1,INDEX((Daten!$B$25:$B$45&gt;=1.25*M$9)*1,0),0))),0),0)),"über 120")</f>
        <v>70</v>
      </c>
      <c r="N11" s="38">
        <f>IFERROR(INDEX(Daten!$B$8:$B$19,MATCH(1,INDEX((Daten!$B$8:$B$19&gt;=(2*$A11*N$9*$B$7/($B$5*$B$6)))*(Daten!$C$8:$C$19&gt;=INDEX(Daten!$B$25:$B$45,MATCH(1,INDEX((Daten!$B$25:$B$45&gt;=1.25*N$9)*1,0),0))),0),0)),"über 120")</f>
        <v>95</v>
      </c>
    </row>
    <row r="12" spans="1:15" ht="18.75" customHeight="1" x14ac:dyDescent="0.25">
      <c r="A12" s="37">
        <v>3</v>
      </c>
      <c r="B12" s="38">
        <f>IFERROR(INDEX(Daten!$B$8:$B$19,MATCH(1,INDEX((Daten!$B$8:$B$19&gt;=(2*$A12*B$9*$B$7/($B$5*$B$6)))*(Daten!$C$8:$C$19&gt;=INDEX(Daten!$B$25:$B$45,MATCH(1,INDEX((Daten!$B$25:$B$45&gt;=1.25*B$9)*1,0),0))),0),0)),"über 120")</f>
        <v>1.5</v>
      </c>
      <c r="C12" s="38">
        <f>IFERROR(INDEX(Daten!$B$8:$B$19,MATCH(1,INDEX((Daten!$B$8:$B$19&gt;=(2*$A12*C$9*$B$7/($B$5*$B$6)))*(Daten!$C$8:$C$19&gt;=INDEX(Daten!$B$25:$B$45,MATCH(1,INDEX((Daten!$B$25:$B$45&gt;=1.25*C$9)*1,0),0))),0),0)),"über 120")</f>
        <v>1.5</v>
      </c>
      <c r="D12" s="38">
        <f>IFERROR(INDEX(Daten!$B$8:$B$19,MATCH(1,INDEX((Daten!$B$8:$B$19&gt;=(2*$A12*D$9*$B$7/($B$5*$B$6)))*(Daten!$C$8:$C$19&gt;=INDEX(Daten!$B$25:$B$45,MATCH(1,INDEX((Daten!$B$25:$B$45&gt;=1.25*D$9)*1,0),0))),0),0)),"über 120")</f>
        <v>2.5</v>
      </c>
      <c r="E12" s="38">
        <f>IFERROR(INDEX(Daten!$B$8:$B$19,MATCH(1,INDEX((Daten!$B$8:$B$19&gt;=(2*$A12*E$9*$B$7/($B$5*$B$6)))*(Daten!$C$8:$C$19&gt;=INDEX(Daten!$B$25:$B$45,MATCH(1,INDEX((Daten!$B$25:$B$45&gt;=1.25*E$9)*1,0),0))),0),0)),"über 120")</f>
        <v>2.5</v>
      </c>
      <c r="F12" s="38">
        <f>IFERROR(INDEX(Daten!$B$8:$B$19,MATCH(1,INDEX((Daten!$B$8:$B$19&gt;=(2*$A12*F$9*$B$7/($B$5*$B$6)))*(Daten!$C$8:$C$19&gt;=INDEX(Daten!$B$25:$B$45,MATCH(1,INDEX((Daten!$B$25:$B$45&gt;=1.25*F$9)*1,0),0))),0),0)),"über 120")</f>
        <v>4</v>
      </c>
      <c r="G12" s="38">
        <f>IFERROR(INDEX(Daten!$B$8:$B$19,MATCH(1,INDEX((Daten!$B$8:$B$19&gt;=(2*$A12*G$9*$B$7/($B$5*$B$6)))*(Daten!$C$8:$C$19&gt;=INDEX(Daten!$B$25:$B$45,MATCH(1,INDEX((Daten!$B$25:$B$45&gt;=1.25*G$9)*1,0),0))),0),0)),"über 120")</f>
        <v>6</v>
      </c>
      <c r="H12" s="38">
        <f>IFERROR(INDEX(Daten!$B$8:$B$19,MATCH(1,INDEX((Daten!$B$8:$B$19&gt;=(2*$A12*H$9*$B$7/($B$5*$B$6)))*(Daten!$C$8:$C$19&gt;=INDEX(Daten!$B$25:$B$45,MATCH(1,INDEX((Daten!$B$25:$B$45&gt;=1.25*H$9)*1,0),0))),0),0)),"über 120")</f>
        <v>10</v>
      </c>
      <c r="I12" s="38">
        <f>IFERROR(INDEX(Daten!$B$8:$B$19,MATCH(1,INDEX((Daten!$B$8:$B$19&gt;=(2*$A12*I$9*$B$7/($B$5*$B$6)))*(Daten!$C$8:$C$19&gt;=INDEX(Daten!$B$25:$B$45,MATCH(1,INDEX((Daten!$B$25:$B$45&gt;=1.25*I$9)*1,0),0))),0),0)),"über 120")</f>
        <v>16</v>
      </c>
      <c r="J12" s="38">
        <f>IFERROR(INDEX(Daten!$B$8:$B$19,MATCH(1,INDEX((Daten!$B$8:$B$19&gt;=(2*$A12*J$9*$B$7/($B$5*$B$6)))*(Daten!$C$8:$C$19&gt;=INDEX(Daten!$B$25:$B$45,MATCH(1,INDEX((Daten!$B$25:$B$45&gt;=1.25*J$9)*1,0),0))),0),0)),"über 120")</f>
        <v>16</v>
      </c>
      <c r="K12" s="38">
        <f>IFERROR(INDEX(Daten!$B$8:$B$19,MATCH(1,INDEX((Daten!$B$8:$B$19&gt;=(2*$A12*K$9*$B$7/($B$5*$B$6)))*(Daten!$C$8:$C$19&gt;=INDEX(Daten!$B$25:$B$45,MATCH(1,INDEX((Daten!$B$25:$B$45&gt;=1.25*K$9)*1,0),0))),0),0)),"über 120")</f>
        <v>25</v>
      </c>
      <c r="L12" s="38">
        <f>IFERROR(INDEX(Daten!$B$8:$B$19,MATCH(1,INDEX((Daten!$B$8:$B$19&gt;=(2*$A12*L$9*$B$7/($B$5*$B$6)))*(Daten!$C$8:$C$19&gt;=INDEX(Daten!$B$25:$B$45,MATCH(1,INDEX((Daten!$B$25:$B$45&gt;=1.25*L$9)*1,0),0))),0),0)),"über 120")</f>
        <v>35</v>
      </c>
      <c r="M12" s="38">
        <f>IFERROR(INDEX(Daten!$B$8:$B$19,MATCH(1,INDEX((Daten!$B$8:$B$19&gt;=(2*$A12*M$9*$B$7/($B$5*$B$6)))*(Daten!$C$8:$C$19&gt;=INDEX(Daten!$B$25:$B$45,MATCH(1,INDEX((Daten!$B$25:$B$45&gt;=1.25*M$9)*1,0),0))),0),0)),"über 120")</f>
        <v>70</v>
      </c>
      <c r="N12" s="38">
        <f>IFERROR(INDEX(Daten!$B$8:$B$19,MATCH(1,INDEX((Daten!$B$8:$B$19&gt;=(2*$A12*N$9*$B$7/($B$5*$B$6)))*(Daten!$C$8:$C$19&gt;=INDEX(Daten!$B$25:$B$45,MATCH(1,INDEX((Daten!$B$25:$B$45&gt;=1.25*N$9)*1,0),0))),0),0)),"über 120")</f>
        <v>95</v>
      </c>
    </row>
    <row r="13" spans="1:15" ht="18.75" customHeight="1" x14ac:dyDescent="0.25">
      <c r="A13" s="37">
        <v>4</v>
      </c>
      <c r="B13" s="38">
        <f>IFERROR(INDEX(Daten!$B$8:$B$19,MATCH(1,INDEX((Daten!$B$8:$B$19&gt;=(2*$A13*B$9*$B$7/($B$5*$B$6)))*(Daten!$C$8:$C$19&gt;=INDEX(Daten!$B$25:$B$45,MATCH(1,INDEX((Daten!$B$25:$B$45&gt;=1.25*B$9)*1,0),0))),0),0)),"über 120")</f>
        <v>1.5</v>
      </c>
      <c r="C13" s="38">
        <f>IFERROR(INDEX(Daten!$B$8:$B$19,MATCH(1,INDEX((Daten!$B$8:$B$19&gt;=(2*$A13*C$9*$B$7/($B$5*$B$6)))*(Daten!$C$8:$C$19&gt;=INDEX(Daten!$B$25:$B$45,MATCH(1,INDEX((Daten!$B$25:$B$45&gt;=1.25*C$9)*1,0),0))),0),0)),"über 120")</f>
        <v>1.5</v>
      </c>
      <c r="D13" s="38">
        <f>IFERROR(INDEX(Daten!$B$8:$B$19,MATCH(1,INDEX((Daten!$B$8:$B$19&gt;=(2*$A13*D$9*$B$7/($B$5*$B$6)))*(Daten!$C$8:$C$19&gt;=INDEX(Daten!$B$25:$B$45,MATCH(1,INDEX((Daten!$B$25:$B$45&gt;=1.25*D$9)*1,0),0))),0),0)),"über 120")</f>
        <v>2.5</v>
      </c>
      <c r="E13" s="38">
        <f>IFERROR(INDEX(Daten!$B$8:$B$19,MATCH(1,INDEX((Daten!$B$8:$B$19&gt;=(2*$A13*E$9*$B$7/($B$5*$B$6)))*(Daten!$C$8:$C$19&gt;=INDEX(Daten!$B$25:$B$45,MATCH(1,INDEX((Daten!$B$25:$B$45&gt;=1.25*E$9)*1,0),0))),0),0)),"über 120")</f>
        <v>2.5</v>
      </c>
      <c r="F13" s="38">
        <f>IFERROR(INDEX(Daten!$B$8:$B$19,MATCH(1,INDEX((Daten!$B$8:$B$19&gt;=(2*$A13*F$9*$B$7/($B$5*$B$6)))*(Daten!$C$8:$C$19&gt;=INDEX(Daten!$B$25:$B$45,MATCH(1,INDEX((Daten!$B$25:$B$45&gt;=1.25*F$9)*1,0),0))),0),0)),"über 120")</f>
        <v>4</v>
      </c>
      <c r="G13" s="38">
        <f>IFERROR(INDEX(Daten!$B$8:$B$19,MATCH(1,INDEX((Daten!$B$8:$B$19&gt;=(2*$A13*G$9*$B$7/($B$5*$B$6)))*(Daten!$C$8:$C$19&gt;=INDEX(Daten!$B$25:$B$45,MATCH(1,INDEX((Daten!$B$25:$B$45&gt;=1.25*G$9)*1,0),0))),0),0)),"über 120")</f>
        <v>6</v>
      </c>
      <c r="H13" s="38">
        <f>IFERROR(INDEX(Daten!$B$8:$B$19,MATCH(1,INDEX((Daten!$B$8:$B$19&gt;=(2*$A13*H$9*$B$7/($B$5*$B$6)))*(Daten!$C$8:$C$19&gt;=INDEX(Daten!$B$25:$B$45,MATCH(1,INDEX((Daten!$B$25:$B$45&gt;=1.25*H$9)*1,0),0))),0),0)),"über 120")</f>
        <v>10</v>
      </c>
      <c r="I13" s="38">
        <f>IFERROR(INDEX(Daten!$B$8:$B$19,MATCH(1,INDEX((Daten!$B$8:$B$19&gt;=(2*$A13*I$9*$B$7/($B$5*$B$6)))*(Daten!$C$8:$C$19&gt;=INDEX(Daten!$B$25:$B$45,MATCH(1,INDEX((Daten!$B$25:$B$45&gt;=1.25*I$9)*1,0),0))),0),0)),"über 120")</f>
        <v>16</v>
      </c>
      <c r="J13" s="38">
        <f>IFERROR(INDEX(Daten!$B$8:$B$19,MATCH(1,INDEX((Daten!$B$8:$B$19&gt;=(2*$A13*J$9*$B$7/($B$5*$B$6)))*(Daten!$C$8:$C$19&gt;=INDEX(Daten!$B$25:$B$45,MATCH(1,INDEX((Daten!$B$25:$B$45&gt;=1.25*J$9)*1,0),0))),0),0)),"über 120")</f>
        <v>16</v>
      </c>
      <c r="K13" s="38">
        <f>IFERROR(INDEX(Daten!$B$8:$B$19,MATCH(1,INDEX((Daten!$B$8:$B$19&gt;=(2*$A13*K$9*$B$7/($B$5*$B$6)))*(Daten!$C$8:$C$19&gt;=INDEX(Daten!$B$25:$B$45,MATCH(1,INDEX((Daten!$B$25:$B$45&gt;=1.25*K$9)*1,0),0))),0),0)),"über 120")</f>
        <v>25</v>
      </c>
      <c r="L13" s="38">
        <f>IFERROR(INDEX(Daten!$B$8:$B$19,MATCH(1,INDEX((Daten!$B$8:$B$19&gt;=(2*$A13*L$9*$B$7/($B$5*$B$6)))*(Daten!$C$8:$C$19&gt;=INDEX(Daten!$B$25:$B$45,MATCH(1,INDEX((Daten!$B$25:$B$45&gt;=1.25*L$9)*1,0),0))),0),0)),"über 120")</f>
        <v>35</v>
      </c>
      <c r="M13" s="38">
        <f>IFERROR(INDEX(Daten!$B$8:$B$19,MATCH(1,INDEX((Daten!$B$8:$B$19&gt;=(2*$A13*M$9*$B$7/($B$5*$B$6)))*(Daten!$C$8:$C$19&gt;=INDEX(Daten!$B$25:$B$45,MATCH(1,INDEX((Daten!$B$25:$B$45&gt;=1.25*M$9)*1,0),0))),0),0)),"über 120")</f>
        <v>70</v>
      </c>
      <c r="N13" s="38">
        <f>IFERROR(INDEX(Daten!$B$8:$B$19,MATCH(1,INDEX((Daten!$B$8:$B$19&gt;=(2*$A13*N$9*$B$7/($B$5*$B$6)))*(Daten!$C$8:$C$19&gt;=INDEX(Daten!$B$25:$B$45,MATCH(1,INDEX((Daten!$B$25:$B$45&gt;=1.25*N$9)*1,0),0))),0),0)),"über 120")</f>
        <v>95</v>
      </c>
    </row>
    <row r="14" spans="1:15" ht="18.75" customHeight="1" x14ac:dyDescent="0.25">
      <c r="A14" s="37">
        <v>5</v>
      </c>
      <c r="B14" s="38">
        <f>IFERROR(INDEX(Daten!$B$8:$B$19,MATCH(1,INDEX((Daten!$B$8:$B$19&gt;=(2*$A14*B$9*$B$7/($B$5*$B$6)))*(Daten!$C$8:$C$19&gt;=INDEX(Daten!$B$25:$B$45,MATCH(1,INDEX((Daten!$B$25:$B$45&gt;=1.25*B$9)*1,0),0))),0),0)),"über 120")</f>
        <v>1.5</v>
      </c>
      <c r="C14" s="38">
        <f>IFERROR(INDEX(Daten!$B$8:$B$19,MATCH(1,INDEX((Daten!$B$8:$B$19&gt;=(2*$A14*C$9*$B$7/($B$5*$B$6)))*(Daten!$C$8:$C$19&gt;=INDEX(Daten!$B$25:$B$45,MATCH(1,INDEX((Daten!$B$25:$B$45&gt;=1.25*C$9)*1,0),0))),0),0)),"über 120")</f>
        <v>1.5</v>
      </c>
      <c r="D14" s="38">
        <f>IFERROR(INDEX(Daten!$B$8:$B$19,MATCH(1,INDEX((Daten!$B$8:$B$19&gt;=(2*$A14*D$9*$B$7/($B$5*$B$6)))*(Daten!$C$8:$C$19&gt;=INDEX(Daten!$B$25:$B$45,MATCH(1,INDEX((Daten!$B$25:$B$45&gt;=1.25*D$9)*1,0),0))),0),0)),"über 120")</f>
        <v>2.5</v>
      </c>
      <c r="E14" s="38">
        <f>IFERROR(INDEX(Daten!$B$8:$B$19,MATCH(1,INDEX((Daten!$B$8:$B$19&gt;=(2*$A14*E$9*$B$7/($B$5*$B$6)))*(Daten!$C$8:$C$19&gt;=INDEX(Daten!$B$25:$B$45,MATCH(1,INDEX((Daten!$B$25:$B$45&gt;=1.25*E$9)*1,0),0))),0),0)),"über 120")</f>
        <v>2.5</v>
      </c>
      <c r="F14" s="38">
        <f>IFERROR(INDEX(Daten!$B$8:$B$19,MATCH(1,INDEX((Daten!$B$8:$B$19&gt;=(2*$A14*F$9*$B$7/($B$5*$B$6)))*(Daten!$C$8:$C$19&gt;=INDEX(Daten!$B$25:$B$45,MATCH(1,INDEX((Daten!$B$25:$B$45&gt;=1.25*F$9)*1,0),0))),0),0)),"über 120")</f>
        <v>4</v>
      </c>
      <c r="G14" s="38">
        <f>IFERROR(INDEX(Daten!$B$8:$B$19,MATCH(1,INDEX((Daten!$B$8:$B$19&gt;=(2*$A14*G$9*$B$7/($B$5*$B$6)))*(Daten!$C$8:$C$19&gt;=INDEX(Daten!$B$25:$B$45,MATCH(1,INDEX((Daten!$B$25:$B$45&gt;=1.25*G$9)*1,0),0))),0),0)),"über 120")</f>
        <v>6</v>
      </c>
      <c r="H14" s="38">
        <f>IFERROR(INDEX(Daten!$B$8:$B$19,MATCH(1,INDEX((Daten!$B$8:$B$19&gt;=(2*$A14*H$9*$B$7/($B$5*$B$6)))*(Daten!$C$8:$C$19&gt;=INDEX(Daten!$B$25:$B$45,MATCH(1,INDEX((Daten!$B$25:$B$45&gt;=1.25*H$9)*1,0),0))),0),0)),"über 120")</f>
        <v>10</v>
      </c>
      <c r="I14" s="38">
        <f>IFERROR(INDEX(Daten!$B$8:$B$19,MATCH(1,INDEX((Daten!$B$8:$B$19&gt;=(2*$A14*I$9*$B$7/($B$5*$B$6)))*(Daten!$C$8:$C$19&gt;=INDEX(Daten!$B$25:$B$45,MATCH(1,INDEX((Daten!$B$25:$B$45&gt;=1.25*I$9)*1,0),0))),0),0)),"über 120")</f>
        <v>16</v>
      </c>
      <c r="J14" s="38">
        <f>IFERROR(INDEX(Daten!$B$8:$B$19,MATCH(1,INDEX((Daten!$B$8:$B$19&gt;=(2*$A14*J$9*$B$7/($B$5*$B$6)))*(Daten!$C$8:$C$19&gt;=INDEX(Daten!$B$25:$B$45,MATCH(1,INDEX((Daten!$B$25:$B$45&gt;=1.25*J$9)*1,0),0))),0),0)),"über 120")</f>
        <v>16</v>
      </c>
      <c r="K14" s="38">
        <f>IFERROR(INDEX(Daten!$B$8:$B$19,MATCH(1,INDEX((Daten!$B$8:$B$19&gt;=(2*$A14*K$9*$B$7/($B$5*$B$6)))*(Daten!$C$8:$C$19&gt;=INDEX(Daten!$B$25:$B$45,MATCH(1,INDEX((Daten!$B$25:$B$45&gt;=1.25*K$9)*1,0),0))),0),0)),"über 120")</f>
        <v>25</v>
      </c>
      <c r="L14" s="38">
        <f>IFERROR(INDEX(Daten!$B$8:$B$19,MATCH(1,INDEX((Daten!$B$8:$B$19&gt;=(2*$A14*L$9*$B$7/($B$5*$B$6)))*(Daten!$C$8:$C$19&gt;=INDEX(Daten!$B$25:$B$45,MATCH(1,INDEX((Daten!$B$25:$B$45&gt;=1.25*L$9)*1,0),0))),0),0)),"über 120")</f>
        <v>35</v>
      </c>
      <c r="M14" s="38">
        <f>IFERROR(INDEX(Daten!$B$8:$B$19,MATCH(1,INDEX((Daten!$B$8:$B$19&gt;=(2*$A14*M$9*$B$7/($B$5*$B$6)))*(Daten!$C$8:$C$19&gt;=INDEX(Daten!$B$25:$B$45,MATCH(1,INDEX((Daten!$B$25:$B$45&gt;=1.25*M$9)*1,0),0))),0),0)),"über 120")</f>
        <v>70</v>
      </c>
      <c r="N14" s="38">
        <f>IFERROR(INDEX(Daten!$B$8:$B$19,MATCH(1,INDEX((Daten!$B$8:$B$19&gt;=(2*$A14*N$9*$B$7/($B$5*$B$6)))*(Daten!$C$8:$C$19&gt;=INDEX(Daten!$B$25:$B$45,MATCH(1,INDEX((Daten!$B$25:$B$45&gt;=1.25*N$9)*1,0),0))),0),0)),"über 120")</f>
        <v>95</v>
      </c>
    </row>
    <row r="15" spans="1:15" ht="18.75" customHeight="1" x14ac:dyDescent="0.25">
      <c r="A15" s="37">
        <v>7.5</v>
      </c>
      <c r="B15" s="38">
        <f>IFERROR(INDEX(Daten!$B$8:$B$19,MATCH(1,INDEX((Daten!$B$8:$B$19&gt;=(2*$A15*B$9*$B$7/($B$5*$B$6)))*(Daten!$C$8:$C$19&gt;=INDEX(Daten!$B$25:$B$45,MATCH(1,INDEX((Daten!$B$25:$B$45&gt;=1.25*B$9)*1,0),0))),0),0)),"über 120")</f>
        <v>1.5</v>
      </c>
      <c r="C15" s="38">
        <f>IFERROR(INDEX(Daten!$B$8:$B$19,MATCH(1,INDEX((Daten!$B$8:$B$19&gt;=(2*$A15*C$9*$B$7/($B$5*$B$6)))*(Daten!$C$8:$C$19&gt;=INDEX(Daten!$B$25:$B$45,MATCH(1,INDEX((Daten!$B$25:$B$45&gt;=1.25*C$9)*1,0),0))),0),0)),"über 120")</f>
        <v>2.5</v>
      </c>
      <c r="D15" s="38">
        <f>IFERROR(INDEX(Daten!$B$8:$B$19,MATCH(1,INDEX((Daten!$B$8:$B$19&gt;=(2*$A15*D$9*$B$7/($B$5*$B$6)))*(Daten!$C$8:$C$19&gt;=INDEX(Daten!$B$25:$B$45,MATCH(1,INDEX((Daten!$B$25:$B$45&gt;=1.25*D$9)*1,0),0))),0),0)),"über 120")</f>
        <v>4</v>
      </c>
      <c r="E15" s="38">
        <f>IFERROR(INDEX(Daten!$B$8:$B$19,MATCH(1,INDEX((Daten!$B$8:$B$19&gt;=(2*$A15*E$9*$B$7/($B$5*$B$6)))*(Daten!$C$8:$C$19&gt;=INDEX(Daten!$B$25:$B$45,MATCH(1,INDEX((Daten!$B$25:$B$45&gt;=1.25*E$9)*1,0),0))),0),0)),"über 120")</f>
        <v>4</v>
      </c>
      <c r="F15" s="38">
        <f>IFERROR(INDEX(Daten!$B$8:$B$19,MATCH(1,INDEX((Daten!$B$8:$B$19&gt;=(2*$A15*F$9*$B$7/($B$5*$B$6)))*(Daten!$C$8:$C$19&gt;=INDEX(Daten!$B$25:$B$45,MATCH(1,INDEX((Daten!$B$25:$B$45&gt;=1.25*F$9)*1,0),0))),0),0)),"über 120")</f>
        <v>6</v>
      </c>
      <c r="G15" s="38">
        <f>IFERROR(INDEX(Daten!$B$8:$B$19,MATCH(1,INDEX((Daten!$B$8:$B$19&gt;=(2*$A15*G$9*$B$7/($B$5*$B$6)))*(Daten!$C$8:$C$19&gt;=INDEX(Daten!$B$25:$B$45,MATCH(1,INDEX((Daten!$B$25:$B$45&gt;=1.25*G$9)*1,0),0))),0),0)),"über 120")</f>
        <v>6</v>
      </c>
      <c r="H15" s="38">
        <f>IFERROR(INDEX(Daten!$B$8:$B$19,MATCH(1,INDEX((Daten!$B$8:$B$19&gt;=(2*$A15*H$9*$B$7/($B$5*$B$6)))*(Daten!$C$8:$C$19&gt;=INDEX(Daten!$B$25:$B$45,MATCH(1,INDEX((Daten!$B$25:$B$45&gt;=1.25*H$9)*1,0),0))),0),0)),"über 120")</f>
        <v>10</v>
      </c>
      <c r="I15" s="38">
        <f>IFERROR(INDEX(Daten!$B$8:$B$19,MATCH(1,INDEX((Daten!$B$8:$B$19&gt;=(2*$A15*I$9*$B$7/($B$5*$B$6)))*(Daten!$C$8:$C$19&gt;=INDEX(Daten!$B$25:$B$45,MATCH(1,INDEX((Daten!$B$25:$B$45&gt;=1.25*I$9)*1,0),0))),0),0)),"über 120")</f>
        <v>16</v>
      </c>
      <c r="J15" s="38">
        <f>IFERROR(INDEX(Daten!$B$8:$B$19,MATCH(1,INDEX((Daten!$B$8:$B$19&gt;=(2*$A15*J$9*$B$7/($B$5*$B$6)))*(Daten!$C$8:$C$19&gt;=INDEX(Daten!$B$25:$B$45,MATCH(1,INDEX((Daten!$B$25:$B$45&gt;=1.25*J$9)*1,0),0))),0),0)),"über 120")</f>
        <v>16</v>
      </c>
      <c r="K15" s="38">
        <f>IFERROR(INDEX(Daten!$B$8:$B$19,MATCH(1,INDEX((Daten!$B$8:$B$19&gt;=(2*$A15*K$9*$B$7/($B$5*$B$6)))*(Daten!$C$8:$C$19&gt;=INDEX(Daten!$B$25:$B$45,MATCH(1,INDEX((Daten!$B$25:$B$45&gt;=1.25*K$9)*1,0),0))),0),0)),"über 120")</f>
        <v>25</v>
      </c>
      <c r="L15" s="38">
        <f>IFERROR(INDEX(Daten!$B$8:$B$19,MATCH(1,INDEX((Daten!$B$8:$B$19&gt;=(2*$A15*L$9*$B$7/($B$5*$B$6)))*(Daten!$C$8:$C$19&gt;=INDEX(Daten!$B$25:$B$45,MATCH(1,INDEX((Daten!$B$25:$B$45&gt;=1.25*L$9)*1,0),0))),0),0)),"über 120")</f>
        <v>35</v>
      </c>
      <c r="M15" s="38">
        <f>IFERROR(INDEX(Daten!$B$8:$B$19,MATCH(1,INDEX((Daten!$B$8:$B$19&gt;=(2*$A15*M$9*$B$7/($B$5*$B$6)))*(Daten!$C$8:$C$19&gt;=INDEX(Daten!$B$25:$B$45,MATCH(1,INDEX((Daten!$B$25:$B$45&gt;=1.25*M$9)*1,0),0))),0),0)),"über 120")</f>
        <v>70</v>
      </c>
      <c r="N15" s="38">
        <f>IFERROR(INDEX(Daten!$B$8:$B$19,MATCH(1,INDEX((Daten!$B$8:$B$19&gt;=(2*$A15*N$9*$B$7/($B$5*$B$6)))*(Daten!$C$8:$C$19&gt;=INDEX(Daten!$B$25:$B$45,MATCH(1,INDEX((Daten!$B$25:$B$45&gt;=1.25*N$9)*1,0),0))),0),0)),"über 120")</f>
        <v>95</v>
      </c>
    </row>
    <row r="16" spans="1:15" ht="18.75" customHeight="1" x14ac:dyDescent="0.25">
      <c r="A16" s="37">
        <v>10</v>
      </c>
      <c r="B16" s="38">
        <f>IFERROR(INDEX(Daten!$B$8:$B$19,MATCH(1,INDEX((Daten!$B$8:$B$19&gt;=(2*$A16*B$9*$B$7/($B$5*$B$6)))*(Daten!$C$8:$C$19&gt;=INDEX(Daten!$B$25:$B$45,MATCH(1,INDEX((Daten!$B$25:$B$45&gt;=1.25*B$9)*1,0),0))),0),0)),"über 120")</f>
        <v>1.5</v>
      </c>
      <c r="C16" s="38">
        <f>IFERROR(INDEX(Daten!$B$8:$B$19,MATCH(1,INDEX((Daten!$B$8:$B$19&gt;=(2*$A16*C$9*$B$7/($B$5*$B$6)))*(Daten!$C$8:$C$19&gt;=INDEX(Daten!$B$25:$B$45,MATCH(1,INDEX((Daten!$B$25:$B$45&gt;=1.25*C$9)*1,0),0))),0),0)),"über 120")</f>
        <v>2.5</v>
      </c>
      <c r="D16" s="38">
        <f>IFERROR(INDEX(Daten!$B$8:$B$19,MATCH(1,INDEX((Daten!$B$8:$B$19&gt;=(2*$A16*D$9*$B$7/($B$5*$B$6)))*(Daten!$C$8:$C$19&gt;=INDEX(Daten!$B$25:$B$45,MATCH(1,INDEX((Daten!$B$25:$B$45&gt;=1.25*D$9)*1,0),0))),0),0)),"über 120")</f>
        <v>4</v>
      </c>
      <c r="E16" s="38">
        <f>IFERROR(INDEX(Daten!$B$8:$B$19,MATCH(1,INDEX((Daten!$B$8:$B$19&gt;=(2*$A16*E$9*$B$7/($B$5*$B$6)))*(Daten!$C$8:$C$19&gt;=INDEX(Daten!$B$25:$B$45,MATCH(1,INDEX((Daten!$B$25:$B$45&gt;=1.25*E$9)*1,0),0))),0),0)),"über 120")</f>
        <v>6</v>
      </c>
      <c r="F16" s="38">
        <f>IFERROR(INDEX(Daten!$B$8:$B$19,MATCH(1,INDEX((Daten!$B$8:$B$19&gt;=(2*$A16*F$9*$B$7/($B$5*$B$6)))*(Daten!$C$8:$C$19&gt;=INDEX(Daten!$B$25:$B$45,MATCH(1,INDEX((Daten!$B$25:$B$45&gt;=1.25*F$9)*1,0),0))),0),0)),"über 120")</f>
        <v>10</v>
      </c>
      <c r="G16" s="38">
        <f>IFERROR(INDEX(Daten!$B$8:$B$19,MATCH(1,INDEX((Daten!$B$8:$B$19&gt;=(2*$A16*G$9*$B$7/($B$5*$B$6)))*(Daten!$C$8:$C$19&gt;=INDEX(Daten!$B$25:$B$45,MATCH(1,INDEX((Daten!$B$25:$B$45&gt;=1.25*G$9)*1,0),0))),0),0)),"über 120")</f>
        <v>10</v>
      </c>
      <c r="H16" s="38">
        <f>IFERROR(INDEX(Daten!$B$8:$B$19,MATCH(1,INDEX((Daten!$B$8:$B$19&gt;=(2*$A16*H$9*$B$7/($B$5*$B$6)))*(Daten!$C$8:$C$19&gt;=INDEX(Daten!$B$25:$B$45,MATCH(1,INDEX((Daten!$B$25:$B$45&gt;=1.25*H$9)*1,0),0))),0),0)),"über 120")</f>
        <v>10</v>
      </c>
      <c r="I16" s="38">
        <f>IFERROR(INDEX(Daten!$B$8:$B$19,MATCH(1,INDEX((Daten!$B$8:$B$19&gt;=(2*$A16*I$9*$B$7/($B$5*$B$6)))*(Daten!$C$8:$C$19&gt;=INDEX(Daten!$B$25:$B$45,MATCH(1,INDEX((Daten!$B$25:$B$45&gt;=1.25*I$9)*1,0),0))),0),0)),"über 120")</f>
        <v>16</v>
      </c>
      <c r="J16" s="38">
        <f>IFERROR(INDEX(Daten!$B$8:$B$19,MATCH(1,INDEX((Daten!$B$8:$B$19&gt;=(2*$A16*J$9*$B$7/($B$5*$B$6)))*(Daten!$C$8:$C$19&gt;=INDEX(Daten!$B$25:$B$45,MATCH(1,INDEX((Daten!$B$25:$B$45&gt;=1.25*J$9)*1,0),0))),0),0)),"über 120")</f>
        <v>16</v>
      </c>
      <c r="K16" s="38">
        <f>IFERROR(INDEX(Daten!$B$8:$B$19,MATCH(1,INDEX((Daten!$B$8:$B$19&gt;=(2*$A16*K$9*$B$7/($B$5*$B$6)))*(Daten!$C$8:$C$19&gt;=INDEX(Daten!$B$25:$B$45,MATCH(1,INDEX((Daten!$B$25:$B$45&gt;=1.25*K$9)*1,0),0))),0),0)),"über 120")</f>
        <v>25</v>
      </c>
      <c r="L16" s="38">
        <f>IFERROR(INDEX(Daten!$B$8:$B$19,MATCH(1,INDEX((Daten!$B$8:$B$19&gt;=(2*$A16*L$9*$B$7/($B$5*$B$6)))*(Daten!$C$8:$C$19&gt;=INDEX(Daten!$B$25:$B$45,MATCH(1,INDEX((Daten!$B$25:$B$45&gt;=1.25*L$9)*1,0),0))),0),0)),"über 120")</f>
        <v>35</v>
      </c>
      <c r="M16" s="38">
        <f>IFERROR(INDEX(Daten!$B$8:$B$19,MATCH(1,INDEX((Daten!$B$8:$B$19&gt;=(2*$A16*M$9*$B$7/($B$5*$B$6)))*(Daten!$C$8:$C$19&gt;=INDEX(Daten!$B$25:$B$45,MATCH(1,INDEX((Daten!$B$25:$B$45&gt;=1.25*M$9)*1,0),0))),0),0)),"über 120")</f>
        <v>70</v>
      </c>
      <c r="N16" s="38">
        <f>IFERROR(INDEX(Daten!$B$8:$B$19,MATCH(1,INDEX((Daten!$B$8:$B$19&gt;=(2*$A16*N$9*$B$7/($B$5*$B$6)))*(Daten!$C$8:$C$19&gt;=INDEX(Daten!$B$25:$B$45,MATCH(1,INDEX((Daten!$B$25:$B$45&gt;=1.25*N$9)*1,0),0))),0),0)),"über 120")</f>
        <v>95</v>
      </c>
    </row>
    <row r="17" spans="1:14" ht="18.75" customHeight="1" x14ac:dyDescent="0.25">
      <c r="A17" s="37">
        <v>15</v>
      </c>
      <c r="B17" s="38">
        <f>IFERROR(INDEX(Daten!$B$8:$B$19,MATCH(1,INDEX((Daten!$B$8:$B$19&gt;=(2*$A17*B$9*$B$7/($B$5*$B$6)))*(Daten!$C$8:$C$19&gt;=INDEX(Daten!$B$25:$B$45,MATCH(1,INDEX((Daten!$B$25:$B$45&gt;=1.25*B$9)*1,0),0))),0),0)),"über 120")</f>
        <v>2.5</v>
      </c>
      <c r="C17" s="38">
        <f>IFERROR(INDEX(Daten!$B$8:$B$19,MATCH(1,INDEX((Daten!$B$8:$B$19&gt;=(2*$A17*C$9*$B$7/($B$5*$B$6)))*(Daten!$C$8:$C$19&gt;=INDEX(Daten!$B$25:$B$45,MATCH(1,INDEX((Daten!$B$25:$B$45&gt;=1.25*C$9)*1,0),0))),0),0)),"über 120")</f>
        <v>4</v>
      </c>
      <c r="D17" s="38">
        <f>IFERROR(INDEX(Daten!$B$8:$B$19,MATCH(1,INDEX((Daten!$B$8:$B$19&gt;=(2*$A17*D$9*$B$7/($B$5*$B$6)))*(Daten!$C$8:$C$19&gt;=INDEX(Daten!$B$25:$B$45,MATCH(1,INDEX((Daten!$B$25:$B$45&gt;=1.25*D$9)*1,0),0))),0),0)),"über 120")</f>
        <v>6</v>
      </c>
      <c r="E17" s="38">
        <f>IFERROR(INDEX(Daten!$B$8:$B$19,MATCH(1,INDEX((Daten!$B$8:$B$19&gt;=(2*$A17*E$9*$B$7/($B$5*$B$6)))*(Daten!$C$8:$C$19&gt;=INDEX(Daten!$B$25:$B$45,MATCH(1,INDEX((Daten!$B$25:$B$45&gt;=1.25*E$9)*1,0),0))),0),0)),"über 120")</f>
        <v>10</v>
      </c>
      <c r="F17" s="38">
        <f>IFERROR(INDEX(Daten!$B$8:$B$19,MATCH(1,INDEX((Daten!$B$8:$B$19&gt;=(2*$A17*F$9*$B$7/($B$5*$B$6)))*(Daten!$C$8:$C$19&gt;=INDEX(Daten!$B$25:$B$45,MATCH(1,INDEX((Daten!$B$25:$B$45&gt;=1.25*F$9)*1,0),0))),0),0)),"über 120")</f>
        <v>10</v>
      </c>
      <c r="G17" s="38">
        <f>IFERROR(INDEX(Daten!$B$8:$B$19,MATCH(1,INDEX((Daten!$B$8:$B$19&gt;=(2*$A17*G$9*$B$7/($B$5*$B$6)))*(Daten!$C$8:$C$19&gt;=INDEX(Daten!$B$25:$B$45,MATCH(1,INDEX((Daten!$B$25:$B$45&gt;=1.25*G$9)*1,0),0))),0),0)),"über 120")</f>
        <v>16</v>
      </c>
      <c r="H17" s="38">
        <f>IFERROR(INDEX(Daten!$B$8:$B$19,MATCH(1,INDEX((Daten!$B$8:$B$19&gt;=(2*$A17*H$9*$B$7/($B$5*$B$6)))*(Daten!$C$8:$C$19&gt;=INDEX(Daten!$B$25:$B$45,MATCH(1,INDEX((Daten!$B$25:$B$45&gt;=1.25*H$9)*1,0),0))),0),0)),"über 120")</f>
        <v>16</v>
      </c>
      <c r="I17" s="38">
        <f>IFERROR(INDEX(Daten!$B$8:$B$19,MATCH(1,INDEX((Daten!$B$8:$B$19&gt;=(2*$A17*I$9*$B$7/($B$5*$B$6)))*(Daten!$C$8:$C$19&gt;=INDEX(Daten!$B$25:$B$45,MATCH(1,INDEX((Daten!$B$25:$B$45&gt;=1.25*I$9)*1,0),0))),0),0)),"über 120")</f>
        <v>25</v>
      </c>
      <c r="J17" s="38">
        <f>IFERROR(INDEX(Daten!$B$8:$B$19,MATCH(1,INDEX((Daten!$B$8:$B$19&gt;=(2*$A17*J$9*$B$7/($B$5*$B$6)))*(Daten!$C$8:$C$19&gt;=INDEX(Daten!$B$25:$B$45,MATCH(1,INDEX((Daten!$B$25:$B$45&gt;=1.25*J$9)*1,0),0))),0),0)),"über 120")</f>
        <v>25</v>
      </c>
      <c r="K17" s="38">
        <f>IFERROR(INDEX(Daten!$B$8:$B$19,MATCH(1,INDEX((Daten!$B$8:$B$19&gt;=(2*$A17*K$9*$B$7/($B$5*$B$6)))*(Daten!$C$8:$C$19&gt;=INDEX(Daten!$B$25:$B$45,MATCH(1,INDEX((Daten!$B$25:$B$45&gt;=1.25*K$9)*1,0),0))),0),0)),"über 120")</f>
        <v>35</v>
      </c>
      <c r="L17" s="38">
        <f>IFERROR(INDEX(Daten!$B$8:$B$19,MATCH(1,INDEX((Daten!$B$8:$B$19&gt;=(2*$A17*L$9*$B$7/($B$5*$B$6)))*(Daten!$C$8:$C$19&gt;=INDEX(Daten!$B$25:$B$45,MATCH(1,INDEX((Daten!$B$25:$B$45&gt;=1.25*L$9)*1,0),0))),0),0)),"über 120")</f>
        <v>50</v>
      </c>
      <c r="M17" s="38">
        <f>IFERROR(INDEX(Daten!$B$8:$B$19,MATCH(1,INDEX((Daten!$B$8:$B$19&gt;=(2*$A17*M$9*$B$7/($B$5*$B$6)))*(Daten!$C$8:$C$19&gt;=INDEX(Daten!$B$25:$B$45,MATCH(1,INDEX((Daten!$B$25:$B$45&gt;=1.25*M$9)*1,0),0))),0),0)),"über 120")</f>
        <v>70</v>
      </c>
      <c r="N17" s="38">
        <f>IFERROR(INDEX(Daten!$B$8:$B$19,MATCH(1,INDEX((Daten!$B$8:$B$19&gt;=(2*$A17*N$9*$B$7/($B$5*$B$6)))*(Daten!$C$8:$C$19&gt;=INDEX(Daten!$B$25:$B$45,MATCH(1,INDEX((Daten!$B$25:$B$45&gt;=1.25*N$9)*1,0),0))),0),0)),"über 120")</f>
        <v>95</v>
      </c>
    </row>
    <row r="18" spans="1:14" ht="18.75" customHeight="1" x14ac:dyDescent="0.25">
      <c r="A18" s="37">
        <v>20</v>
      </c>
      <c r="B18" s="38">
        <f>IFERROR(INDEX(Daten!$B$8:$B$19,MATCH(1,INDEX((Daten!$B$8:$B$19&gt;=(2*$A18*B$9*$B$7/($B$5*$B$6)))*(Daten!$C$8:$C$19&gt;=INDEX(Daten!$B$25:$B$45,MATCH(1,INDEX((Daten!$B$25:$B$45&gt;=1.25*B$9)*1,0),0))),0),0)),"über 120")</f>
        <v>2.5</v>
      </c>
      <c r="C18" s="38">
        <f>IFERROR(INDEX(Daten!$B$8:$B$19,MATCH(1,INDEX((Daten!$B$8:$B$19&gt;=(2*$A18*C$9*$B$7/($B$5*$B$6)))*(Daten!$C$8:$C$19&gt;=INDEX(Daten!$B$25:$B$45,MATCH(1,INDEX((Daten!$B$25:$B$45&gt;=1.25*C$9)*1,0),0))),0),0)),"über 120")</f>
        <v>6</v>
      </c>
      <c r="D18" s="38">
        <f>IFERROR(INDEX(Daten!$B$8:$B$19,MATCH(1,INDEX((Daten!$B$8:$B$19&gt;=(2*$A18*D$9*$B$7/($B$5*$B$6)))*(Daten!$C$8:$C$19&gt;=INDEX(Daten!$B$25:$B$45,MATCH(1,INDEX((Daten!$B$25:$B$45&gt;=1.25*D$9)*1,0),0))),0),0)),"über 120")</f>
        <v>10</v>
      </c>
      <c r="E18" s="38">
        <f>IFERROR(INDEX(Daten!$B$8:$B$19,MATCH(1,INDEX((Daten!$B$8:$B$19&gt;=(2*$A18*E$9*$B$7/($B$5*$B$6)))*(Daten!$C$8:$C$19&gt;=INDEX(Daten!$B$25:$B$45,MATCH(1,INDEX((Daten!$B$25:$B$45&gt;=1.25*E$9)*1,0),0))),0),0)),"über 120")</f>
        <v>10</v>
      </c>
      <c r="F18" s="38">
        <f>IFERROR(INDEX(Daten!$B$8:$B$19,MATCH(1,INDEX((Daten!$B$8:$B$19&gt;=(2*$A18*F$9*$B$7/($B$5*$B$6)))*(Daten!$C$8:$C$19&gt;=INDEX(Daten!$B$25:$B$45,MATCH(1,INDEX((Daten!$B$25:$B$45&gt;=1.25*F$9)*1,0),0))),0),0)),"über 120")</f>
        <v>16</v>
      </c>
      <c r="G18" s="38">
        <f>IFERROR(INDEX(Daten!$B$8:$B$19,MATCH(1,INDEX((Daten!$B$8:$B$19&gt;=(2*$A18*G$9*$B$7/($B$5*$B$6)))*(Daten!$C$8:$C$19&gt;=INDEX(Daten!$B$25:$B$45,MATCH(1,INDEX((Daten!$B$25:$B$45&gt;=1.25*G$9)*1,0),0))),0),0)),"über 120")</f>
        <v>16</v>
      </c>
      <c r="H18" s="38">
        <f>IFERROR(INDEX(Daten!$B$8:$B$19,MATCH(1,INDEX((Daten!$B$8:$B$19&gt;=(2*$A18*H$9*$B$7/($B$5*$B$6)))*(Daten!$C$8:$C$19&gt;=INDEX(Daten!$B$25:$B$45,MATCH(1,INDEX((Daten!$B$25:$B$45&gt;=1.25*H$9)*1,0),0))),0),0)),"über 120")</f>
        <v>25</v>
      </c>
      <c r="I18" s="38">
        <f>IFERROR(INDEX(Daten!$B$8:$B$19,MATCH(1,INDEX((Daten!$B$8:$B$19&gt;=(2*$A18*I$9*$B$7/($B$5*$B$6)))*(Daten!$C$8:$C$19&gt;=INDEX(Daten!$B$25:$B$45,MATCH(1,INDEX((Daten!$B$25:$B$45&gt;=1.25*I$9)*1,0),0))),0),0)),"über 120")</f>
        <v>25</v>
      </c>
      <c r="J18" s="38">
        <f>IFERROR(INDEX(Daten!$B$8:$B$19,MATCH(1,INDEX((Daten!$B$8:$B$19&gt;=(2*$A18*J$9*$B$7/($B$5*$B$6)))*(Daten!$C$8:$C$19&gt;=INDEX(Daten!$B$25:$B$45,MATCH(1,INDEX((Daten!$B$25:$B$45&gt;=1.25*J$9)*1,0),0))),0),0)),"über 120")</f>
        <v>35</v>
      </c>
      <c r="K18" s="38">
        <f>IFERROR(INDEX(Daten!$B$8:$B$19,MATCH(1,INDEX((Daten!$B$8:$B$19&gt;=(2*$A18*K$9*$B$7/($B$5*$B$6)))*(Daten!$C$8:$C$19&gt;=INDEX(Daten!$B$25:$B$45,MATCH(1,INDEX((Daten!$B$25:$B$45&gt;=1.25*K$9)*1,0),0))),0),0)),"über 120")</f>
        <v>50</v>
      </c>
      <c r="L18" s="38">
        <f>IFERROR(INDEX(Daten!$B$8:$B$19,MATCH(1,INDEX((Daten!$B$8:$B$19&gt;=(2*$A18*L$9*$B$7/($B$5*$B$6)))*(Daten!$C$8:$C$19&gt;=INDEX(Daten!$B$25:$B$45,MATCH(1,INDEX((Daten!$B$25:$B$45&gt;=1.25*L$9)*1,0),0))),0),0)),"über 120")</f>
        <v>50</v>
      </c>
      <c r="M18" s="38">
        <f>IFERROR(INDEX(Daten!$B$8:$B$19,MATCH(1,INDEX((Daten!$B$8:$B$19&gt;=(2*$A18*M$9*$B$7/($B$5*$B$6)))*(Daten!$C$8:$C$19&gt;=INDEX(Daten!$B$25:$B$45,MATCH(1,INDEX((Daten!$B$25:$B$45&gt;=1.25*M$9)*1,0),0))),0),0)),"über 120")</f>
        <v>95</v>
      </c>
      <c r="N18" s="38">
        <f>IFERROR(INDEX(Daten!$B$8:$B$19,MATCH(1,INDEX((Daten!$B$8:$B$19&gt;=(2*$A18*N$9*$B$7/($B$5*$B$6)))*(Daten!$C$8:$C$19&gt;=INDEX(Daten!$B$25:$B$45,MATCH(1,INDEX((Daten!$B$25:$B$45&gt;=1.25*N$9)*1,0),0))),0),0)),"über 120")</f>
        <v>120</v>
      </c>
    </row>
    <row r="20" spans="1:14" x14ac:dyDescent="0.25">
      <c r="A20" s="21" t="s">
        <v>58</v>
      </c>
    </row>
    <row r="22" spans="1:14" x14ac:dyDescent="0.25">
      <c r="B22" s="27" t="s">
        <v>45</v>
      </c>
    </row>
    <row r="23" spans="1:14" x14ac:dyDescent="0.25">
      <c r="B23" s="28" t="s">
        <v>46</v>
      </c>
    </row>
    <row r="24" spans="1:14" x14ac:dyDescent="0.25">
      <c r="B24" s="29" t="s">
        <v>111</v>
      </c>
    </row>
  </sheetData>
  <mergeCells count="5">
    <mergeCell ref="E6:F6"/>
    <mergeCell ref="G6:H6"/>
    <mergeCell ref="I6:J6"/>
    <mergeCell ref="K6:L6"/>
    <mergeCell ref="M6:N6"/>
  </mergeCells>
  <conditionalFormatting sqref="B10:N18">
    <cfRule type="cellIs" dxfId="4" priority="2" operator="between">
      <formula>0</formula>
      <formula>6</formula>
    </cfRule>
    <cfRule type="cellIs" dxfId="3" priority="3" operator="between">
      <formula>6.01</formula>
      <formula>25</formula>
    </cfRule>
    <cfRule type="cellIs" dxfId="2" priority="4" operator="between">
      <formula>25.01</formula>
      <formula>70</formula>
    </cfRule>
    <cfRule type="cellIs" dxfId="1" priority="5" operator="between">
      <formula>70.01</formula>
      <formula>120</formula>
    </cfRule>
    <cfRule type="cellIs" dxfId="0" priority="6" operator="equal">
      <formula>"über 120"</formula>
    </cfRule>
  </conditionalFormatting>
  <dataValidations count="1">
    <dataValidation type="list" sqref="B6" xr:uid="{00000000-0002-0000-0300-000000000000}">
      <formula1>"2%,3%,4%,5%"</formula1>
      <formula2>0</formula2>
    </dataValidation>
  </dataValidations>
  <hyperlinks>
    <hyperlink ref="A4" r:id="rId1" xr:uid="{00000000-0004-0000-0300-000000000000}"/>
    <hyperlink ref="B23" r:id="rId2" xr:uid="{00000000-0004-0000-0300-000001000000}"/>
  </hyperlinks>
  <pageMargins left="0.75" right="0.75" top="1" bottom="1" header="0.511811023622047" footer="0.511811023622047"/>
  <pageSetup fitToHeight="0" orientation="landscape" horizontalDpi="300" verticalDpi="300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DD835"/>
    <pageSetUpPr fitToPage="1"/>
  </sheetPr>
  <dimension ref="A1:O40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6" customWidth="1"/>
    <col min="3" max="3" width="110" customWidth="1"/>
  </cols>
  <sheetData>
    <row r="1" spans="1:15" ht="51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" customHeight="1" x14ac:dyDescent="0.25">
      <c r="A2" s="1"/>
      <c r="B2" s="1"/>
      <c r="C2" s="2" t="s">
        <v>61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6.5" customHeight="1" x14ac:dyDescent="0.25">
      <c r="A3" s="1"/>
      <c r="B3" s="1"/>
      <c r="C3" s="3" t="s">
        <v>62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1.75" customHeight="1" x14ac:dyDescent="0.25">
      <c r="A4" s="1"/>
      <c r="B4" s="1"/>
      <c r="C4" s="4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6" spans="1:15" x14ac:dyDescent="0.25">
      <c r="B6" s="52" t="s">
        <v>63</v>
      </c>
      <c r="C6" s="39" t="s">
        <v>64</v>
      </c>
    </row>
    <row r="7" spans="1:15" ht="31.5" customHeight="1" x14ac:dyDescent="0.25">
      <c r="B7" s="52"/>
      <c r="C7" s="40" t="s">
        <v>65</v>
      </c>
    </row>
    <row r="9" spans="1:15" x14ac:dyDescent="0.25">
      <c r="B9" s="52" t="s">
        <v>66</v>
      </c>
      <c r="C9" s="39" t="s">
        <v>67</v>
      </c>
    </row>
    <row r="10" spans="1:15" ht="31.5" customHeight="1" x14ac:dyDescent="0.25">
      <c r="B10" s="52"/>
      <c r="C10" s="40" t="s">
        <v>68</v>
      </c>
    </row>
    <row r="12" spans="1:15" x14ac:dyDescent="0.25">
      <c r="B12" s="52" t="s">
        <v>69</v>
      </c>
      <c r="C12" s="39" t="s">
        <v>70</v>
      </c>
    </row>
    <row r="13" spans="1:15" ht="31.5" customHeight="1" x14ac:dyDescent="0.25">
      <c r="B13" s="52"/>
      <c r="C13" s="40" t="s">
        <v>71</v>
      </c>
    </row>
    <row r="15" spans="1:15" x14ac:dyDescent="0.25">
      <c r="B15" s="52" t="s">
        <v>72</v>
      </c>
      <c r="C15" s="39" t="s">
        <v>73</v>
      </c>
    </row>
    <row r="16" spans="1:15" ht="31.5" customHeight="1" x14ac:dyDescent="0.25">
      <c r="B16" s="52"/>
      <c r="C16" s="40" t="s">
        <v>74</v>
      </c>
    </row>
    <row r="18" spans="2:3" x14ac:dyDescent="0.25">
      <c r="B18" s="52" t="s">
        <v>75</v>
      </c>
      <c r="C18" s="39" t="s">
        <v>76</v>
      </c>
    </row>
    <row r="19" spans="2:3" ht="31.5" customHeight="1" x14ac:dyDescent="0.25">
      <c r="B19" s="52"/>
      <c r="C19" s="40" t="s">
        <v>77</v>
      </c>
    </row>
    <row r="21" spans="2:3" x14ac:dyDescent="0.25">
      <c r="B21" s="52" t="s">
        <v>78</v>
      </c>
      <c r="C21" s="39" t="s">
        <v>79</v>
      </c>
    </row>
    <row r="22" spans="2:3" ht="31.5" customHeight="1" x14ac:dyDescent="0.25">
      <c r="B22" s="52"/>
      <c r="C22" s="40" t="s">
        <v>80</v>
      </c>
    </row>
    <row r="24" spans="2:3" x14ac:dyDescent="0.25">
      <c r="B24" s="52" t="s">
        <v>81</v>
      </c>
      <c r="C24" s="39" t="s">
        <v>82</v>
      </c>
    </row>
    <row r="25" spans="2:3" ht="31.5" customHeight="1" x14ac:dyDescent="0.25">
      <c r="B25" s="52"/>
      <c r="C25" s="40" t="s">
        <v>83</v>
      </c>
    </row>
    <row r="27" spans="2:3" x14ac:dyDescent="0.25">
      <c r="B27" s="52" t="s">
        <v>84</v>
      </c>
      <c r="C27" s="39" t="s">
        <v>85</v>
      </c>
    </row>
    <row r="28" spans="2:3" ht="31.5" customHeight="1" x14ac:dyDescent="0.25">
      <c r="B28" s="52"/>
      <c r="C28" s="40" t="s">
        <v>86</v>
      </c>
    </row>
    <row r="30" spans="2:3" x14ac:dyDescent="0.25">
      <c r="B30" s="52" t="s">
        <v>87</v>
      </c>
      <c r="C30" s="39" t="s">
        <v>88</v>
      </c>
    </row>
    <row r="31" spans="2:3" ht="31.5" customHeight="1" x14ac:dyDescent="0.25">
      <c r="B31" s="52"/>
      <c r="C31" s="40" t="s">
        <v>89</v>
      </c>
    </row>
    <row r="33" spans="2:3" x14ac:dyDescent="0.25">
      <c r="B33" s="52" t="s">
        <v>90</v>
      </c>
      <c r="C33" s="39" t="s">
        <v>91</v>
      </c>
    </row>
    <row r="34" spans="2:3" ht="31.5" customHeight="1" x14ac:dyDescent="0.25">
      <c r="B34" s="52"/>
      <c r="C34" s="40" t="s">
        <v>92</v>
      </c>
    </row>
    <row r="36" spans="2:3" x14ac:dyDescent="0.25">
      <c r="C36" s="26" t="s">
        <v>93</v>
      </c>
    </row>
    <row r="38" spans="2:3" x14ac:dyDescent="0.25">
      <c r="B38" s="27" t="s">
        <v>45</v>
      </c>
    </row>
    <row r="39" spans="2:3" x14ac:dyDescent="0.25">
      <c r="B39" s="28" t="s">
        <v>46</v>
      </c>
    </row>
    <row r="40" spans="2:3" x14ac:dyDescent="0.25">
      <c r="B40" s="29" t="s">
        <v>111</v>
      </c>
    </row>
  </sheetData>
  <mergeCells count="10">
    <mergeCell ref="B6:B7"/>
    <mergeCell ref="B9:B10"/>
    <mergeCell ref="B12:B13"/>
    <mergeCell ref="B15:B16"/>
    <mergeCell ref="B18:B19"/>
    <mergeCell ref="B21:B22"/>
    <mergeCell ref="B24:B25"/>
    <mergeCell ref="B27:B28"/>
    <mergeCell ref="B30:B31"/>
    <mergeCell ref="B33:B34"/>
  </mergeCells>
  <hyperlinks>
    <hyperlink ref="C4" r:id="rId1" xr:uid="{00000000-0004-0000-0400-000000000000}"/>
    <hyperlink ref="C36" r:id="rId2" xr:uid="{00000000-0004-0000-0400-000001000000}"/>
    <hyperlink ref="B39" r:id="rId3" xr:uid="{00000000-0004-0000-0400-000002000000}"/>
  </hyperlinks>
  <pageMargins left="0.75" right="0.75" top="1" bottom="1" header="0.511811023622047" footer="0.511811023622047"/>
  <pageSetup fitToHeight="0" orientation="landscape" horizontalDpi="300" verticalDpi="300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DD835"/>
    <pageSetUpPr fitToPage="1"/>
  </sheetPr>
  <dimension ref="A1:O48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20" customWidth="1"/>
    <col min="3" max="3" width="26" customWidth="1"/>
    <col min="4" max="4" width="3" customWidth="1"/>
    <col min="5" max="5" width="95" customWidth="1"/>
  </cols>
  <sheetData>
    <row r="1" spans="1:15" ht="51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" customHeight="1" x14ac:dyDescent="0.25">
      <c r="A2" s="1"/>
      <c r="B2" s="2" t="s">
        <v>94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6.5" customHeight="1" x14ac:dyDescent="0.25">
      <c r="A3" s="1"/>
      <c r="B3" s="3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1.75" customHeight="1" x14ac:dyDescent="0.25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7" spans="1:15" ht="26.25" x14ac:dyDescent="0.25">
      <c r="B7" s="41" t="s">
        <v>96</v>
      </c>
      <c r="C7" s="41" t="s">
        <v>97</v>
      </c>
      <c r="E7" s="42" t="s">
        <v>98</v>
      </c>
    </row>
    <row r="8" spans="1:15" ht="15" customHeight="1" x14ac:dyDescent="0.25">
      <c r="B8" s="43">
        <v>1.5</v>
      </c>
      <c r="C8" s="43">
        <v>18</v>
      </c>
      <c r="E8" s="53" t="s">
        <v>102</v>
      </c>
    </row>
    <row r="9" spans="1:15" x14ac:dyDescent="0.25">
      <c r="B9" s="44">
        <v>2.5</v>
      </c>
      <c r="C9" s="44">
        <v>26</v>
      </c>
      <c r="E9" s="53"/>
    </row>
    <row r="10" spans="1:15" ht="15" customHeight="1" x14ac:dyDescent="0.25">
      <c r="B10" s="43">
        <v>4</v>
      </c>
      <c r="C10" s="43">
        <v>35</v>
      </c>
      <c r="E10" s="53" t="s">
        <v>103</v>
      </c>
    </row>
    <row r="11" spans="1:15" x14ac:dyDescent="0.25">
      <c r="B11" s="44">
        <v>6</v>
      </c>
      <c r="C11" s="44">
        <v>45</v>
      </c>
      <c r="E11" s="53"/>
    </row>
    <row r="12" spans="1:15" ht="15" customHeight="1" x14ac:dyDescent="0.25">
      <c r="B12" s="43">
        <v>10</v>
      </c>
      <c r="C12" s="43">
        <v>65</v>
      </c>
      <c r="E12" s="53" t="s">
        <v>99</v>
      </c>
    </row>
    <row r="13" spans="1:15" x14ac:dyDescent="0.25">
      <c r="B13" s="44">
        <v>16</v>
      </c>
      <c r="C13" s="44">
        <v>85</v>
      </c>
      <c r="E13" s="53"/>
    </row>
    <row r="14" spans="1:15" ht="15" customHeight="1" x14ac:dyDescent="0.25">
      <c r="B14" s="43">
        <v>25</v>
      </c>
      <c r="C14" s="43">
        <v>115</v>
      </c>
      <c r="E14" s="53" t="s">
        <v>104</v>
      </c>
    </row>
    <row r="15" spans="1:15" x14ac:dyDescent="0.25">
      <c r="B15" s="44">
        <v>35</v>
      </c>
      <c r="C15" s="44">
        <v>145</v>
      </c>
      <c r="E15" s="53"/>
    </row>
    <row r="16" spans="1:15" ht="15" customHeight="1" x14ac:dyDescent="0.25">
      <c r="B16" s="43">
        <v>50</v>
      </c>
      <c r="C16" s="43">
        <v>180</v>
      </c>
      <c r="E16" s="53" t="s">
        <v>105</v>
      </c>
    </row>
    <row r="17" spans="2:5" x14ac:dyDescent="0.25">
      <c r="B17" s="44">
        <v>70</v>
      </c>
      <c r="C17" s="44">
        <v>220</v>
      </c>
      <c r="E17" s="53"/>
    </row>
    <row r="18" spans="2:5" ht="15" customHeight="1" x14ac:dyDescent="0.25">
      <c r="B18" s="43">
        <v>95</v>
      </c>
      <c r="C18" s="43">
        <v>270</v>
      </c>
      <c r="E18" s="53" t="s">
        <v>100</v>
      </c>
    </row>
    <row r="19" spans="2:5" x14ac:dyDescent="0.25">
      <c r="B19" s="44">
        <v>120</v>
      </c>
      <c r="C19" s="44">
        <v>310</v>
      </c>
      <c r="E19" s="53"/>
    </row>
    <row r="20" spans="2:5" x14ac:dyDescent="0.25">
      <c r="B20" s="43"/>
      <c r="C20" s="43"/>
    </row>
    <row r="21" spans="2:5" x14ac:dyDescent="0.25">
      <c r="B21" s="44"/>
      <c r="C21" s="44"/>
    </row>
    <row r="24" spans="2:5" x14ac:dyDescent="0.25">
      <c r="B24" s="35" t="s">
        <v>101</v>
      </c>
    </row>
    <row r="25" spans="2:5" x14ac:dyDescent="0.25">
      <c r="B25" s="43">
        <v>5</v>
      </c>
    </row>
    <row r="26" spans="2:5" x14ac:dyDescent="0.25">
      <c r="B26" s="44">
        <v>10</v>
      </c>
    </row>
    <row r="27" spans="2:5" x14ac:dyDescent="0.25">
      <c r="B27" s="43">
        <v>15</v>
      </c>
    </row>
    <row r="28" spans="2:5" x14ac:dyDescent="0.25">
      <c r="B28" s="44">
        <v>20</v>
      </c>
    </row>
    <row r="29" spans="2:5" x14ac:dyDescent="0.25">
      <c r="B29" s="43">
        <v>25</v>
      </c>
    </row>
    <row r="30" spans="2:5" x14ac:dyDescent="0.25">
      <c r="B30" s="44">
        <v>30</v>
      </c>
    </row>
    <row r="31" spans="2:5" x14ac:dyDescent="0.25">
      <c r="B31" s="43">
        <v>35</v>
      </c>
    </row>
    <row r="32" spans="2:5" x14ac:dyDescent="0.25">
      <c r="B32" s="44">
        <v>40</v>
      </c>
    </row>
    <row r="33" spans="2:2" x14ac:dyDescent="0.25">
      <c r="B33" s="43">
        <v>50</v>
      </c>
    </row>
    <row r="34" spans="2:2" x14ac:dyDescent="0.25">
      <c r="B34" s="44">
        <v>60</v>
      </c>
    </row>
    <row r="35" spans="2:2" x14ac:dyDescent="0.25">
      <c r="B35" s="43">
        <v>70</v>
      </c>
    </row>
    <row r="36" spans="2:2" x14ac:dyDescent="0.25">
      <c r="B36" s="44">
        <v>80</v>
      </c>
    </row>
    <row r="37" spans="2:2" x14ac:dyDescent="0.25">
      <c r="B37" s="43">
        <v>100</v>
      </c>
    </row>
    <row r="38" spans="2:2" x14ac:dyDescent="0.25">
      <c r="B38" s="44">
        <v>125</v>
      </c>
    </row>
    <row r="39" spans="2:2" x14ac:dyDescent="0.25">
      <c r="B39" s="43">
        <v>150</v>
      </c>
    </row>
    <row r="40" spans="2:2" x14ac:dyDescent="0.25">
      <c r="B40" s="44">
        <v>175</v>
      </c>
    </row>
    <row r="41" spans="2:2" x14ac:dyDescent="0.25">
      <c r="B41" s="43">
        <v>200</v>
      </c>
    </row>
    <row r="42" spans="2:2" x14ac:dyDescent="0.25">
      <c r="B42" s="44">
        <v>225</v>
      </c>
    </row>
    <row r="43" spans="2:2" x14ac:dyDescent="0.25">
      <c r="B43" s="43">
        <v>250</v>
      </c>
    </row>
    <row r="44" spans="2:2" x14ac:dyDescent="0.25">
      <c r="B44" s="43">
        <v>300</v>
      </c>
    </row>
    <row r="45" spans="2:2" x14ac:dyDescent="0.25">
      <c r="B45" s="43">
        <v>400</v>
      </c>
    </row>
    <row r="46" spans="2:2" x14ac:dyDescent="0.25">
      <c r="B46" s="27" t="s">
        <v>45</v>
      </c>
    </row>
    <row r="47" spans="2:2" x14ac:dyDescent="0.25">
      <c r="B47" s="28" t="s">
        <v>46</v>
      </c>
    </row>
    <row r="48" spans="2:2" x14ac:dyDescent="0.25">
      <c r="B48" s="29" t="s">
        <v>111</v>
      </c>
    </row>
  </sheetData>
  <mergeCells count="6">
    <mergeCell ref="E18:E19"/>
    <mergeCell ref="E8:E9"/>
    <mergeCell ref="E10:E11"/>
    <mergeCell ref="E12:E13"/>
    <mergeCell ref="E14:E15"/>
    <mergeCell ref="E16:E17"/>
  </mergeCells>
  <hyperlinks>
    <hyperlink ref="B4" r:id="rId1" xr:uid="{00000000-0004-0000-0500-000000000000}"/>
    <hyperlink ref="B47" r:id="rId2" xr:uid="{00000000-0004-0000-0500-000001000000}"/>
  </hyperlinks>
  <pageMargins left="0.75" right="0.75" top="1" bottom="1" header="0.511811023622047" footer="0.511811023622047"/>
  <pageSetup fitToHeight="0" orientation="landscape" horizontalDpi="300" verticalDpi="30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Rechner</vt:lpstr>
      <vt:lpstr>Tabelle 12 V</vt:lpstr>
      <vt:lpstr>Tabelle 24 V</vt:lpstr>
      <vt:lpstr>Tabelle 48 V</vt:lpstr>
      <vt:lpstr>Wichtig zu wissen</vt:lpstr>
      <vt:lpstr>Daten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Andre</cp:lastModifiedBy>
  <cp:revision>0</cp:revision>
  <dcterms:created xsi:type="dcterms:W3CDTF">2026-09-26T08:33:04Z</dcterms:created>
  <dcterms:modified xsi:type="dcterms:W3CDTF">2026-10-03T11:16:42Z</dcterms:modified>
  <dc:language>en-US</dc:language>
</cp:coreProperties>
</file>