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er" sheetId="1" state="visible" r:id="rId3"/>
    <sheet name="Tabelle 12 V" sheetId="2" state="visible" r:id="rId4"/>
    <sheet name="Tabelle 24 V" sheetId="3" state="visible" r:id="rId5"/>
    <sheet name="Tabelle 48 V" sheetId="4" state="visible" r:id="rId6"/>
    <sheet name="Wichtig zu wissen" sheetId="5" state="visible" r:id="rId7"/>
    <sheet name="Date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<sst xmlns="http://schemas.openxmlformats.org/spreadsheetml/2006/main" count="166" uniqueCount="109">
  <si>
    <t xml:space="preserve">Kabelquerschnitt-Rechner für Gleichstrom</t>
  </si>
  <si>
    <t xml:space="preserve">12 / 24 / 36 / 48 V · Spannungsabfall, Strombelastbarkeit und Sicherung in einem Schritt</t>
  </si>
  <si>
    <t xml:space="preserve">➜ Online-Kabelrechner mit passenden Kabeln: www.solar-autark.com/kabelrechner</t>
  </si>
  <si>
    <t xml:space="preserve">So geht’s: Füllen Sie nur die gelb umrandeten Felder aus – alle Ergebnisse rechnen automatisch.</t>
  </si>
  <si>
    <t xml:space="preserve">① Ihre Eingaben</t>
  </si>
  <si>
    <t xml:space="preserve">Systemspannung</t>
  </si>
  <si>
    <t xml:space="preserve">V</t>
  </si>
  <si>
    <t xml:space="preserve">Auswahl: 12, 24, 36 oder 48 V</t>
  </si>
  <si>
    <t xml:space="preserve">Strom (Dauerstrom)</t>
  </si>
  <si>
    <t xml:space="preserve">A</t>
  </si>
  <si>
    <t xml:space="preserve">Leistung ÷ Spannung, z. B. 360 W ÷ 12 V = 30 A</t>
  </si>
  <si>
    <t xml:space="preserve">Leitungslänge – einfache Strecke</t>
  </si>
  <si>
    <t xml:space="preserve">m</t>
  </si>
  <si>
    <t xml:space="preserve">nur eine Richtung messen, Hin- und Rückleiter rechnet die Tabelle</t>
  </si>
  <si>
    <t xml:space="preserve">Zulässiger Spannungsabfall</t>
  </si>
  <si>
    <t xml:space="preserve">Auswahl: 2 %, 3 %, 4 % oder 5 % – empfohlen siehe unten</t>
  </si>
  <si>
    <t xml:space="preserve">Spez. Widerstand Kupfer (nicht ändern)</t>
  </si>
  <si>
    <t xml:space="preserve">Ω·mm²/m</t>
  </si>
  <si>
    <t xml:space="preserve">② Ihr Ergebnis</t>
  </si>
  <si>
    <t xml:space="preserve">Empfohlener Kupfer-Querschnitt</t>
  </si>
  <si>
    <t xml:space="preserve">mm²</t>
  </si>
  <si>
    <t xml:space="preserve">kleinster Normquerschnitt, der Spannungsabfall UND Belastbarkeit einhält</t>
  </si>
  <si>
    <t xml:space="preserve">Empfohlene Sicherung (nah am Batteriepol)</t>
  </si>
  <si>
    <t xml:space="preserve">mind. 1,25 × Betriebsstrom, höchstens die Belastbarkeit des Kabels</t>
  </si>
  <si>
    <t xml:space="preserve">Leitungslänge gesamt (Hin + Rück)</t>
  </si>
  <si>
    <t xml:space="preserve">Mindestquerschnitt nach Spannungsabfall</t>
  </si>
  <si>
    <t xml:space="preserve">Mindestquerschnitt nach Strombelastbarkeit</t>
  </si>
  <si>
    <t xml:space="preserve">Spannungsabfall mit dem empfohlenen Querschnitt</t>
  </si>
  <si>
    <t xml:space="preserve">… in Prozent der Systemspannung</t>
  </si>
  <si>
    <t xml:space="preserve">Verlustleistung im Kabel</t>
  </si>
  <si>
    <t xml:space="preserve">W</t>
  </si>
  <si>
    <t xml:space="preserve">Maßgeblich war</t>
  </si>
  <si>
    <t xml:space="preserve">Ergebnis „über 120": Leitung aufteilen, kürzer verlegen oder eine höhere Systemspannung wählen.</t>
  </si>
  <si>
    <t xml:space="preserve">③ Empfohlener Spannungsabfall je Leitung</t>
  </si>
  <si>
    <t xml:space="preserve">Solarmodul → Laderegler</t>
  </si>
  <si>
    <t xml:space="preserve">3 %</t>
  </si>
  <si>
    <t xml:space="preserve">Solarseite; höhere Strangspannung (Serienschaltung) senkt den Strom</t>
  </si>
  <si>
    <t xml:space="preserve">Laderegler → Batterie</t>
  </si>
  <si>
    <t xml:space="preserve">2 %</t>
  </si>
  <si>
    <t xml:space="preserve">kurz halten, Sicherung direkt am Batteriepol</t>
  </si>
  <si>
    <t xml:space="preserve">Batterie → Wechselrichter</t>
  </si>
  <si>
    <t xml:space="preserve">hohe Ströme – dicke, kurze Leitung</t>
  </si>
  <si>
    <t xml:space="preserve">Batterie → 12-V-Verbraucher</t>
  </si>
  <si>
    <t xml:space="preserve">Licht, Pumpen, Kühlbox</t>
  </si>
  <si>
    <t xml:space="preserve">Bequemer online: Einsatzort antippen, Querschnitt ablesen und passende Kabel direkt im Shop finden →</t>
  </si>
  <si>
    <t xml:space="preserve">www.solar-autark.com/kabelrechner</t>
  </si>
  <si>
    <t xml:space="preserve">SOLAR-AUTARK.COM · André Hülsmann · Steinstr. 13 · 37242 Bad Sooden-Allendorf · info@solar-autark.com</t>
  </si>
  <si>
    <t xml:space="preserve">www.solar-autark.com</t>
  </si>
  <si>
    <t xml:space="preserve">Richtwerte ohne Gewähr – maßgeblich sind die Angaben des Kabel- und Geräteherstellers. Stand: September 2026.</t>
  </si>
  <si>
    <t xml:space="preserve">Kabelquerschnitt-Tabelle für 12-V-Anlagen</t>
  </si>
  <si>
    <t xml:space="preserve">Kleinster Kupfer-Normquerschnitt in mm² – hält Spannungsabfall UND Strombelastbarkeit ein</t>
  </si>
  <si>
    <t xml:space="preserve">Länge = einfache Strecke; Hin- und Rückleiter sind eingerechnet. Spannungsabfall in B6 änderbar.</t>
  </si>
  <si>
    <t xml:space="preserve">Zul. Spannungsabfall</t>
  </si>
  <si>
    <t xml:space="preserve">Legende:</t>
  </si>
  <si>
    <t xml:space="preserve">bis 6 mm²</t>
  </si>
  <si>
    <t xml:space="preserve">10–25 mm²</t>
  </si>
  <si>
    <t xml:space="preserve">35–70 mm²</t>
  </si>
  <si>
    <t xml:space="preserve">95–120 mm²</t>
  </si>
  <si>
    <t xml:space="preserve">über 120</t>
  </si>
  <si>
    <t xml:space="preserve">ρ Kupfer</t>
  </si>
  <si>
    <t xml:space="preserve">Länge ↓  /  Strom →</t>
  </si>
  <si>
    <t xml:space="preserve">Beispiel: 30 A über 5 m bei 12 V und 3 % → 16 mm². Für jede Leitung zusätzlich eine passende Sicherung direkt am Batteriepol setzen.</t>
  </si>
  <si>
    <t xml:space="preserve">Kabelquerschnitt-Tabelle für 24-V-Anlagen</t>
  </si>
  <si>
    <t xml:space="preserve">Kabelquerschnitt-Tabelle für 48-V-Anlagen</t>
  </si>
  <si>
    <t xml:space="preserve">Das Wichtigste zum Kabelquerschnitt</t>
  </si>
  <si>
    <t xml:space="preserve">Kurz erklärt – damit Kabel nicht warm werden und keine Leistung verloren geht</t>
  </si>
  <si>
    <t xml:space="preserve">1</t>
  </si>
  <si>
    <t xml:space="preserve">Einfache Länge messen</t>
  </si>
  <si>
    <t xml:space="preserve">Messen Sie nur die einfache Strecke vom Gerät zur Batterie. Hin- und Rückleiter rechnen Tabelle und Rechner selbst ein – der Strom fließt durch beide Leitungen.</t>
  </si>
  <si>
    <t xml:space="preserve">2</t>
  </si>
  <si>
    <t xml:space="preserve">Spannungsabfall klein halten</t>
  </si>
  <si>
    <t xml:space="preserve">Zwischen Laderegler, Batterie und Wechselrichter höchstens 2–3 %, auf der Solarseite bis 3 %. Jeder Verlust kostet Ladeleistung und Laufzeit.</t>
  </si>
  <si>
    <t xml:space="preserve">3</t>
  </si>
  <si>
    <t xml:space="preserve">Belastbarkeit hat Vorrang</t>
  </si>
  <si>
    <t xml:space="preserve">Auch auf kurzen Strecken darf ein dünnes Kabel nicht mit hohem Strom belastet werden – es erwärmt sich sonst unzulässig. Beispiel: 2,5 mm² nur bis rund 20 A Dauerstrom.</t>
  </si>
  <si>
    <t xml:space="preserve">4</t>
  </si>
  <si>
    <t xml:space="preserve">Verlegeart beachten</t>
  </si>
  <si>
    <t xml:space="preserve">Im Rohr, gebündelt oder in warmer Umgebung (Motorraum, Dach) verträgt ein Kabel deutlich weniger Strom als frei in Luft verlegt.</t>
  </si>
  <si>
    <t xml:space="preserve">5</t>
  </si>
  <si>
    <t xml:space="preserve">Höhere Spannung, dünnere Kabel</t>
  </si>
  <si>
    <t xml:space="preserve">24 V halbiert, 48 V viertelt den Strom bei gleicher Leistung – entsprechend dünner dürfen die Kabel sein.</t>
  </si>
  <si>
    <t xml:space="preserve">6</t>
  </si>
  <si>
    <t xml:space="preserve">Sicherung direkt am Batteriepol</t>
  </si>
  <si>
    <t xml:space="preserve">Jede Leitung zur Batterie wird so nah wie möglich am Pol abgesichert. Die Sicherung schützt das Kabel und muss zu seinem Querschnitt passen.</t>
  </si>
  <si>
    <t xml:space="preserve">7</t>
  </si>
  <si>
    <t xml:space="preserve">Feindrähtige Kupferlitze verwenden</t>
  </si>
  <si>
    <t xml:space="preserve">Für Batterie- und Wechselrichterkabel flexible, feindrähtige Leitungen verwenden – sie lassen sich sauber verlegen und fest verpressen.</t>
  </si>
  <si>
    <t xml:space="preserve">8</t>
  </si>
  <si>
    <t xml:space="preserve">Kabelschuhe richtig verpressen</t>
  </si>
  <si>
    <t xml:space="preserve">Kabelschuhe und Aderendhülsen müssen zum Querschnitt passen und mit passendem Werkzeug verpresst werden. Lose Verbindungen werden heiß.</t>
  </si>
  <si>
    <t xml:space="preserve">9</t>
  </si>
  <si>
    <t xml:space="preserve">Solarseite: Serienschaltung nutzen</t>
  </si>
  <si>
    <t xml:space="preserve">Mehrere Module in Reihe erhöhen die Spannung und senken den Strom – so reichen oft 4 oder 6 mm² auch über längere Strecken. Die maximale Eingangsspannung des Reglers beachten.</t>
  </si>
  <si>
    <t xml:space="preserve">10</t>
  </si>
  <si>
    <t xml:space="preserve">Im Zweifel eine Stufe größer</t>
  </si>
  <si>
    <t xml:space="preserve">Ein etwas dickeres Kabel kostet wenig mehr und schafft Reserve für spätere Erweiterungen.</t>
  </si>
  <si>
    <t xml:space="preserve">Querschnitt, Sicherung und passende Kabel online berechnen: www.solar-autark.com/kabelrechner</t>
  </si>
  <si>
    <t xml:space="preserve">Normquerschnitte, Belastbarkeit und Sicherungen</t>
  </si>
  <si>
    <t xml:space="preserve">Grundlage aller Berechnungen dieser Datei</t>
  </si>
  <si>
    <t xml:space="preserve">Querschnitt (mm²)</t>
  </si>
  <si>
    <t xml:space="preserve">Belastbarkeit Dauerstrom (A)</t>
  </si>
  <si>
    <t xml:space="preserve">Annahmen und Quellen</t>
  </si>
  <si>
    <t xml:space="preserve">• Belastbarkeit: konservative Richtwerte für Dauerstrom bei 30 °C Umgebung, mehrere belastete Adern, gebündelt oder im Rohr verlegt – angelehnt an DIN VDE 0298-4.</t>
  </si>
  <si>
    <t xml:space="preserve">• Frei in Luft verlegte, feindrähtige Einzeladern (z. B. kurze Batterie- und Wechselrichterkabel) vertragen kurzzeitig mehr. Maßgeblich sind immer die Herstellerangaben des Kabels.</t>
  </si>
  <si>
    <t xml:space="preserve">• Bei höherer Umgebungstemperatur (Motorraum, Dach in der Sonne) sinkt die Belastbarkeit.</t>
  </si>
  <si>
    <t xml:space="preserve">• Spezifischer Widerstand Kupfer 0,0178 Ω·mm²/m bei 20 °C (Tabellenwert).</t>
  </si>
  <si>
    <t xml:space="preserve">• Sicherung: kleinste Normsicherung ab dem 1,25-fachen Betriebsstrom; sie darf die Belastbarkeit des Kabels nicht überschreiten.</t>
  </si>
  <si>
    <t xml:space="preserve">• Blau dargestellte Werte sind feste Tabellenwerte und können bei Bedarf an Herstellerangaben angepasst werden.</t>
  </si>
  <si>
    <t xml:space="preserve">Normsicherungen (A)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</si>
</sst>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"/>
    <numFmt numFmtId="166" formatCode="0%"/>
    <numFmt numFmtId="167" formatCode="0.0000"/>
    <numFmt numFmtId="168" formatCode="General"/>
    <numFmt numFmtId="169" formatCode="0.00"/>
    <numFmt numFmtId="170" formatCode="0.0%"/>
    <numFmt numFmtId="171" formatCode="0&quot; A&quot;"/>
    <numFmt numFmtId="172" formatCode="0.0&quot; m&quot;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B2117"/>
      <name val="Arial"/>
      <family val="0"/>
      <charset val="1"/>
    </font>
    <font>
      <sz val="10"/>
      <color rgb="FF5B4A1E"/>
      <name val="Arial"/>
      <family val="0"/>
      <charset val="1"/>
    </font>
    <font>
      <b val="true"/>
      <u val="single"/>
      <sz val="10"/>
      <color rgb="FF8A5A00"/>
      <name val="Arial"/>
      <family val="0"/>
      <charset val="1"/>
    </font>
    <font>
      <b val="true"/>
      <sz val="10"/>
      <color rgb="FF5B4A1E"/>
      <name val="Arial"/>
      <family val="0"/>
      <charset val="1"/>
    </font>
    <font>
      <b val="true"/>
      <sz val="12"/>
      <color rgb="FF2B2117"/>
      <name val="Arial"/>
      <family val="0"/>
      <charset val="1"/>
    </font>
    <font>
      <b val="true"/>
      <sz val="10"/>
      <color rgb="FF2B2117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10"/>
      <color rgb="FF2B2117"/>
      <name val="Arial"/>
      <family val="0"/>
      <charset val="1"/>
    </font>
    <font>
      <sz val="9"/>
      <color rgb="FF6B5418"/>
      <name val="Arial"/>
      <family val="0"/>
      <charset val="1"/>
    </font>
    <font>
      <sz val="9"/>
      <color rgb="FF7A6A45"/>
      <name val="Arial"/>
      <family val="0"/>
      <charset val="1"/>
    </font>
    <font>
      <b val="true"/>
      <sz val="18"/>
      <color rgb="FF1E5E24"/>
      <name val="Arial"/>
      <family val="0"/>
      <charset val="1"/>
    </font>
    <font>
      <b val="true"/>
      <sz val="12"/>
      <color rgb="FF1E5E24"/>
      <name val="Arial"/>
      <family val="0"/>
      <charset val="1"/>
    </font>
    <font>
      <i val="true"/>
      <sz val="9"/>
      <color rgb="FF6B5418"/>
      <name val="Arial"/>
      <family val="0"/>
      <charset val="1"/>
    </font>
    <font>
      <b val="true"/>
      <sz val="10"/>
      <color rgb="FF1E5E24"/>
      <name val="Arial"/>
      <family val="0"/>
      <charset val="1"/>
    </font>
    <font>
      <b val="true"/>
      <u val="single"/>
      <sz val="11"/>
      <color rgb="FF8A5A00"/>
      <name val="Arial"/>
      <family val="0"/>
      <charset val="1"/>
    </font>
    <font>
      <sz val="8"/>
      <color rgb="FF7A6A45"/>
      <name val="Arial"/>
      <family val="0"/>
      <charset val="1"/>
    </font>
    <font>
      <u val="single"/>
      <sz val="8"/>
      <color rgb="FF8A5A00"/>
      <name val="Arial"/>
      <family val="0"/>
      <charset val="1"/>
    </font>
    <font>
      <i val="true"/>
      <sz val="8"/>
      <color rgb="FF7A6A45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9"/>
      <color rgb="FF2B2117"/>
      <name val="Arial"/>
      <family val="0"/>
      <charset val="1"/>
    </font>
    <font>
      <b val="true"/>
      <sz val="8"/>
      <color rgb="FF2B2117"/>
      <name val="Arial"/>
      <family val="0"/>
      <charset val="1"/>
    </font>
    <font>
      <sz val="9"/>
      <color rgb="FF008000"/>
      <name val="Arial"/>
      <family val="0"/>
      <charset val="1"/>
    </font>
    <font>
      <b val="true"/>
      <sz val="14"/>
      <color rgb="FF2B2117"/>
      <name val="Arial"/>
      <family val="0"/>
      <charset val="1"/>
    </font>
    <font>
      <b val="true"/>
      <sz val="11"/>
      <color rgb="FF2B2117"/>
      <name val="Arial"/>
      <family val="0"/>
      <charset val="1"/>
    </font>
    <font>
      <sz val="10"/>
      <color rgb="FF0000FF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FEE677"/>
        <bgColor rgb="FFFFE699"/>
      </patternFill>
    </fill>
    <fill>
      <patternFill patternType="solid">
        <fgColor rgb="FFFFFBEA"/>
        <bgColor rgb="FFFFF8D6"/>
      </patternFill>
    </fill>
    <fill>
      <patternFill patternType="solid">
        <fgColor rgb="FFFDD835"/>
        <bgColor rgb="FFFEE677"/>
      </patternFill>
    </fill>
    <fill>
      <patternFill patternType="solid">
        <fgColor rgb="FFFFF59D"/>
        <bgColor rgb="FFFFF3B0"/>
      </patternFill>
    </fill>
    <fill>
      <patternFill patternType="solid">
        <fgColor rgb="FFF2EEE3"/>
        <bgColor rgb="FFE4F3E4"/>
      </patternFill>
    </fill>
    <fill>
      <patternFill patternType="solid">
        <fgColor rgb="FFC8E6C9"/>
        <bgColor rgb="FFE4F3E4"/>
      </patternFill>
    </fill>
    <fill>
      <patternFill patternType="solid">
        <fgColor rgb="FFE4F3E4"/>
        <bgColor rgb="FFF2EEE3"/>
      </patternFill>
    </fill>
    <fill>
      <patternFill patternType="solid">
        <fgColor rgb="FFFFF3B0"/>
        <bgColor rgb="FFFFF59D"/>
      </patternFill>
    </fill>
    <fill>
      <patternFill patternType="solid">
        <fgColor rgb="FFFFD580"/>
        <bgColor rgb="FFFEE677"/>
      </patternFill>
    </fill>
    <fill>
      <patternFill patternType="solid">
        <fgColor rgb="FFF4B183"/>
        <bgColor rgb="FFD9C98F"/>
      </patternFill>
    </fill>
    <fill>
      <patternFill patternType="solid">
        <fgColor rgb="FFE57373"/>
        <bgColor rgb="FFFF6600"/>
      </patternFill>
    </fill>
    <fill>
      <patternFill patternType="solid">
        <fgColor rgb="FFFFF8D6"/>
        <bgColor rgb="FFFFFBEA"/>
      </patternFill>
    </fill>
    <fill>
      <patternFill patternType="solid">
        <fgColor rgb="FFFFFFFF"/>
        <bgColor rgb="FFFFFB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>
        <color rgb="FFB8860B"/>
      </left>
      <right style="medium">
        <color rgb="FFB8860B"/>
      </right>
      <top style="medium">
        <color rgb="FFB8860B"/>
      </top>
      <bottom style="medium">
        <color rgb="FFB8860B"/>
      </bottom>
      <diagonal/>
    </border>
    <border diagonalUp="false" diagonalDown="false">
      <left style="thin">
        <color rgb="FFD9C98F"/>
      </left>
      <right style="thin">
        <color rgb="FFD9C98F"/>
      </right>
      <top style="thin">
        <color rgb="FFD9C98F"/>
      </top>
      <bottom style="thin">
        <color rgb="FFD9C98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4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5" fillId="8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2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8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9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1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11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1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9" fillId="1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1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9C0006"/>
      </font>
      <fill>
        <patternFill>
          <bgColor rgb="FFF8CBAD"/>
        </patternFill>
      </fill>
    </dxf>
    <dxf>
      <fill>
        <patternFill>
          <bgColor rgb="FFFFE699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4B183"/>
        </patternFill>
      </fill>
    </dxf>
    <dxf>
      <fill>
        <patternFill>
          <bgColor rgb="FFE4F3E4"/>
        </patternFill>
      </fill>
    </dxf>
    <dxf>
      <fill>
        <patternFill>
          <bgColor rgb="FFFFF3B0"/>
        </patternFill>
      </fill>
    </dxf>
    <dxf>
      <fill>
        <patternFill>
          <bgColor rgb="FFFFD580"/>
        </patternFill>
      </fill>
    </dxf>
    <dxf>
      <fill>
        <patternFill>
          <bgColor rgb="FFF4B183"/>
        </patternFill>
      </fill>
    </dxf>
    <dxf>
      <fill>
        <patternFill>
          <bgColor rgb="FFE5737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EE677"/>
      <rgbColor rgb="FFFF00FF"/>
      <rgbColor rgb="FF00FFFF"/>
      <rgbColor rgb="FF9C0006"/>
      <rgbColor rgb="FF008000"/>
      <rgbColor rgb="FF000080"/>
      <rgbColor rgb="FF8A5A00"/>
      <rgbColor rgb="FF800080"/>
      <rgbColor rgb="FF008080"/>
      <rgbColor rgb="FFD9C98F"/>
      <rgbColor rgb="FF7A6A45"/>
      <rgbColor rgb="FF9999FF"/>
      <rgbColor rgb="FF993366"/>
      <rgbColor rgb="FFFFF8D6"/>
      <rgbColor rgb="FFF2EEE3"/>
      <rgbColor rgb="FF660066"/>
      <rgbColor rgb="FFE57373"/>
      <rgbColor rgb="FF0066CC"/>
      <rgbColor rgb="FFFFFBEA"/>
      <rgbColor rgb="FF000080"/>
      <rgbColor rgb="FFFF00FF"/>
      <rgbColor rgb="FFFFD580"/>
      <rgbColor rgb="FF00FFFF"/>
      <rgbColor rgb="FF800080"/>
      <rgbColor rgb="FF800000"/>
      <rgbColor rgb="FF008080"/>
      <rgbColor rgb="FF0000FF"/>
      <rgbColor rgb="FF00CCFF"/>
      <rgbColor rgb="FFC8E6C9"/>
      <rgbColor rgb="FFE4F3E4"/>
      <rgbColor rgb="FFFFF59D"/>
      <rgbColor rgb="FFFFE699"/>
      <rgbColor rgb="FFF4B183"/>
      <rgbColor rgb="FFFFF3B0"/>
      <rgbColor rgb="FFF8CBAD"/>
      <rgbColor rgb="FF3366FF"/>
      <rgbColor rgb="FF33CCCC"/>
      <rgbColor rgb="FF99CC00"/>
      <rgbColor rgb="FFFDD835"/>
      <rgbColor rgb="FFB8860B"/>
      <rgbColor rgb="FFFF6600"/>
      <rgbColor rgb="FF666699"/>
      <rgbColor rgb="FF969696"/>
      <rgbColor rgb="FF003366"/>
      <rgbColor rgb="FF339966"/>
      <rgbColor rgb="FF1E5E24"/>
      <rgbColor rgb="FF2B2117"/>
      <rgbColor rgb="FF6B5418"/>
      <rgbColor rgb="FF993366"/>
      <rgbColor rgb="FF333399"/>
      <rgbColor rgb="FF5B4A1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30240</xdr:colOff>
      <xdr:row>0</xdr:row>
      <xdr:rowOff>95400</xdr:rowOff>
    </xdr:from>
    <xdr:to>
      <xdr:col>1</xdr:col>
      <xdr:colOff>1458720</xdr:colOff>
      <xdr:row>0</xdr:row>
      <xdr:rowOff>599760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171360</xdr:colOff>
      <xdr:row>0</xdr:row>
      <xdr:rowOff>95400</xdr:rowOff>
    </xdr:from>
    <xdr:to>
      <xdr:col>1</xdr:col>
      <xdr:colOff>49320</xdr:colOff>
      <xdr:row>0</xdr:row>
      <xdr:rowOff>599760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171360</xdr:colOff>
      <xdr:row>0</xdr:row>
      <xdr:rowOff>95400</xdr:rowOff>
    </xdr:from>
    <xdr:to>
      <xdr:col>1</xdr:col>
      <xdr:colOff>49320</xdr:colOff>
      <xdr:row>0</xdr:row>
      <xdr:rowOff>599760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171360</xdr:colOff>
      <xdr:row>0</xdr:row>
      <xdr:rowOff>95400</xdr:rowOff>
    </xdr:from>
    <xdr:to>
      <xdr:col>1</xdr:col>
      <xdr:colOff>49320</xdr:colOff>
      <xdr:row>0</xdr:row>
      <xdr:rowOff>599760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30240</xdr:colOff>
      <xdr:row>0</xdr:row>
      <xdr:rowOff>95400</xdr:rowOff>
    </xdr:from>
    <xdr:to>
      <xdr:col>2</xdr:col>
      <xdr:colOff>1036080</xdr:colOff>
      <xdr:row>0</xdr:row>
      <xdr:rowOff>599760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30240</xdr:colOff>
      <xdr:row>0</xdr:row>
      <xdr:rowOff>95400</xdr:rowOff>
    </xdr:from>
    <xdr:to>
      <xdr:col>2</xdr:col>
      <xdr:colOff>49320</xdr:colOff>
      <xdr:row>0</xdr:row>
      <xdr:rowOff>599760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olar-autark.com/kabelrechner/" TargetMode="External"/><Relationship Id="rId2" Type="http://schemas.openxmlformats.org/officeDocument/2006/relationships/hyperlink" Target="https://www.solar-autark.com/kabelrechner/" TargetMode="External"/><Relationship Id="rId3" Type="http://schemas.openxmlformats.org/officeDocument/2006/relationships/hyperlink" Target="https://www.solar-autark.com/" TargetMode="External"/><Relationship Id="rId4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solar-autark.com/kabelrechner/" TargetMode="External"/><Relationship Id="rId2" Type="http://schemas.openxmlformats.org/officeDocument/2006/relationships/hyperlink" Target="https://www.solar-autark.com/" TargetMode="External"/><Relationship Id="rId3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solar-autark.com/kabelrechner/" TargetMode="External"/><Relationship Id="rId2" Type="http://schemas.openxmlformats.org/officeDocument/2006/relationships/hyperlink" Target="https://www.solar-autark.com/" TargetMode="External"/><Relationship Id="rId3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solar-autark.com/kabelrechner/" TargetMode="External"/><Relationship Id="rId2" Type="http://schemas.openxmlformats.org/officeDocument/2006/relationships/hyperlink" Target="https://www.solar-autark.com/" TargetMode="External"/><Relationship Id="rId3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solar-autark.com/kabelrechner/" TargetMode="External"/><Relationship Id="rId2" Type="http://schemas.openxmlformats.org/officeDocument/2006/relationships/hyperlink" Target="https://www.solar-autark.com/kabelrechner/" TargetMode="External"/><Relationship Id="rId3" Type="http://schemas.openxmlformats.org/officeDocument/2006/relationships/hyperlink" Target="https://www.solar-autark.com/" TargetMode="External"/><Relationship Id="rId4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solar-autark.com/kabelrechner/" TargetMode="External"/><Relationship Id="rId2" Type="http://schemas.openxmlformats.org/officeDocument/2006/relationships/hyperlink" Target="https://www.solar-autark.com/" TargetMode="External"/><Relationship Id="rId3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D835"/>
    <pageSetUpPr fitToPage="true"/>
  </sheetPr>
  <dimension ref="A1:O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9"/>
    <col collapsed="false" customWidth="true" hidden="false" outlineLevel="0" max="5" min="5" style="0" width="70"/>
    <col collapsed="false" customWidth="true" hidden="false" outlineLevel="0" max="6" min="6" style="0" width="4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6.5" hidden="false" customHeight="true" outlineLevel="0" collapsed="false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1.75" hidden="false" customHeight="true" outlineLevel="0" collapsed="false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5" hidden="false" customHeight="false" outlineLevel="0" collapsed="false">
      <c r="B5" s="5" t="s">
        <v>3</v>
      </c>
      <c r="C5" s="5"/>
      <c r="D5" s="5"/>
      <c r="E5" s="5"/>
      <c r="F5" s="5"/>
    </row>
    <row r="7" customFormat="false" ht="15" hidden="false" customHeight="false" outlineLevel="0" collapsed="false">
      <c r="B7" s="6" t="s">
        <v>4</v>
      </c>
      <c r="C7" s="7"/>
      <c r="D7" s="7"/>
      <c r="E7" s="7"/>
      <c r="F7" s="7"/>
    </row>
    <row r="8" customFormat="false" ht="19.5" hidden="false" customHeight="true" outlineLevel="0" collapsed="false">
      <c r="B8" s="8" t="s">
        <v>5</v>
      </c>
      <c r="C8" s="9" t="n">
        <v>12</v>
      </c>
      <c r="D8" s="10" t="s">
        <v>6</v>
      </c>
      <c r="E8" s="11" t="s">
        <v>7</v>
      </c>
    </row>
    <row r="9" customFormat="false" ht="19.5" hidden="false" customHeight="true" outlineLevel="0" collapsed="false">
      <c r="B9" s="8" t="s">
        <v>8</v>
      </c>
      <c r="C9" s="9" t="n">
        <v>30</v>
      </c>
      <c r="D9" s="10" t="s">
        <v>9</v>
      </c>
      <c r="E9" s="11" t="s">
        <v>10</v>
      </c>
    </row>
    <row r="10" customFormat="false" ht="19.5" hidden="false" customHeight="true" outlineLevel="0" collapsed="false">
      <c r="B10" s="8" t="s">
        <v>11</v>
      </c>
      <c r="C10" s="12" t="n">
        <v>5</v>
      </c>
      <c r="D10" s="10" t="s">
        <v>12</v>
      </c>
      <c r="E10" s="11" t="s">
        <v>13</v>
      </c>
    </row>
    <row r="11" customFormat="false" ht="19.5" hidden="false" customHeight="true" outlineLevel="0" collapsed="false">
      <c r="B11" s="8" t="s">
        <v>14</v>
      </c>
      <c r="C11" s="13" t="n">
        <v>0.03</v>
      </c>
      <c r="D11" s="10"/>
      <c r="E11" s="11" t="s">
        <v>15</v>
      </c>
    </row>
    <row r="12" customFormat="false" ht="15" hidden="false" customHeight="false" outlineLevel="0" collapsed="false">
      <c r="B12" s="14" t="s">
        <v>16</v>
      </c>
      <c r="C12" s="15" t="n">
        <v>0.0178</v>
      </c>
      <c r="D12" s="14" t="s">
        <v>17</v>
      </c>
    </row>
    <row r="14" customFormat="false" ht="15" hidden="false" customHeight="false" outlineLevel="0" collapsed="false">
      <c r="B14" s="6" t="s">
        <v>18</v>
      </c>
      <c r="C14" s="7"/>
      <c r="D14" s="7"/>
      <c r="E14" s="7"/>
      <c r="F14" s="7"/>
    </row>
    <row r="15" customFormat="false" ht="30" hidden="false" customHeight="true" outlineLevel="0" collapsed="false">
      <c r="B15" s="8" t="s">
        <v>19</v>
      </c>
      <c r="C15" s="16" t="n">
        <f aca="false">IFERROR(INDEX(Daten!$B$8:$B$21,MATCH(1,INDEX((Daten!$B$8:$B$21&gt;=C18)*(Daten!$C$8:$C$21&gt;=C9),0),0)),"über 120")</f>
        <v>16</v>
      </c>
      <c r="D15" s="10" t="s">
        <v>20</v>
      </c>
      <c r="E15" s="11" t="s">
        <v>21</v>
      </c>
    </row>
    <row r="16" customFormat="false" ht="21.75" hidden="false" customHeight="true" outlineLevel="0" collapsed="false">
      <c r="B16" s="8" t="s">
        <v>22</v>
      </c>
      <c r="C16" s="17" t="n">
        <f aca="false">IF(ISNUMBER(C15),IFERROR(INDEX(Daten!$B$25:$B$43,MATCH(1,INDEX((Daten!$B$25:$B$43&gt;=1.25*C9)*(Daten!$B$25:$B$43&lt;=INDEX(Daten!$C$8:$C$21,MATCH(C15,Daten!$B$8:$B$21,0))),0),0)),"Kabel eine Stufe größer"),"–")</f>
        <v>40</v>
      </c>
      <c r="D16" s="10" t="s">
        <v>9</v>
      </c>
      <c r="E16" s="11" t="s">
        <v>23</v>
      </c>
    </row>
    <row r="17" customFormat="false" ht="15" hidden="false" customHeight="false" outlineLevel="0" collapsed="false">
      <c r="B17" s="10" t="s">
        <v>24</v>
      </c>
      <c r="C17" s="18" t="n">
        <f aca="false">2*C10</f>
        <v>10</v>
      </c>
      <c r="D17" s="10" t="s">
        <v>12</v>
      </c>
    </row>
    <row r="18" customFormat="false" ht="15" hidden="false" customHeight="false" outlineLevel="0" collapsed="false">
      <c r="B18" s="10" t="s">
        <v>25</v>
      </c>
      <c r="C18" s="19" t="n">
        <f aca="false">C17*C9*C12/(C8*C11)</f>
        <v>14.8333333333333</v>
      </c>
      <c r="D18" s="10" t="s">
        <v>20</v>
      </c>
    </row>
    <row r="19" customFormat="false" ht="15" hidden="false" customHeight="false" outlineLevel="0" collapsed="false">
      <c r="B19" s="10" t="s">
        <v>26</v>
      </c>
      <c r="C19" s="20" t="n">
        <f aca="false">IFERROR(INDEX(Daten!$B$8:$B$21,MATCH(1,INDEX((Daten!$B$8:$B$21&gt;=0)*(Daten!$C$8:$C$21&gt;=C9),0),0)),"über 120")</f>
        <v>6</v>
      </c>
      <c r="D19" s="10" t="s">
        <v>20</v>
      </c>
    </row>
    <row r="20" customFormat="false" ht="15" hidden="false" customHeight="false" outlineLevel="0" collapsed="false">
      <c r="B20" s="10" t="s">
        <v>27</v>
      </c>
      <c r="C20" s="19" t="n">
        <f aca="false">IF(ISNUMBER(C15),C17*C9*C12/C15,"–")</f>
        <v>0.33375</v>
      </c>
      <c r="D20" s="10" t="s">
        <v>6</v>
      </c>
    </row>
    <row r="21" customFormat="false" ht="15" hidden="false" customHeight="false" outlineLevel="0" collapsed="false">
      <c r="B21" s="10" t="s">
        <v>28</v>
      </c>
      <c r="C21" s="21" t="n">
        <f aca="false">IF(ISNUMBER(C15),C20/C8,"–")</f>
        <v>0.0278125</v>
      </c>
      <c r="D21" s="10"/>
    </row>
    <row r="22" customFormat="false" ht="15" hidden="false" customHeight="false" outlineLevel="0" collapsed="false">
      <c r="B22" s="10" t="s">
        <v>29</v>
      </c>
      <c r="C22" s="18" t="n">
        <f aca="false">IF(ISNUMBER(C15),C20*C9,"–")</f>
        <v>10.0125</v>
      </c>
      <c r="D22" s="10" t="s">
        <v>30</v>
      </c>
    </row>
    <row r="23" customFormat="false" ht="15" hidden="false" customHeight="false" outlineLevel="0" collapsed="false">
      <c r="B23" s="10" t="s">
        <v>31</v>
      </c>
      <c r="C23" s="20" t="str">
        <f aca="false">IF(ISNUMBER(C15),IF(C18&gt;C19,"der Spannungsabfall","die Strombelastbarkeit"),"–")</f>
        <v>der Spannungsabfall</v>
      </c>
      <c r="D23" s="10"/>
    </row>
    <row r="24" customFormat="false" ht="15" hidden="false" customHeight="false" outlineLevel="0" collapsed="false">
      <c r="B24" s="22" t="s">
        <v>32</v>
      </c>
    </row>
    <row r="26" customFormat="false" ht="15" hidden="false" customHeight="false" outlineLevel="0" collapsed="false">
      <c r="B26" s="6" t="s">
        <v>33</v>
      </c>
      <c r="C26" s="7"/>
      <c r="D26" s="7"/>
      <c r="E26" s="7"/>
      <c r="F26" s="7"/>
    </row>
    <row r="27" customFormat="false" ht="15" hidden="false" customHeight="false" outlineLevel="0" collapsed="false">
      <c r="B27" s="23" t="s">
        <v>34</v>
      </c>
      <c r="C27" s="24" t="s">
        <v>35</v>
      </c>
      <c r="D27" s="25"/>
      <c r="E27" s="26" t="s">
        <v>36</v>
      </c>
    </row>
    <row r="28" customFormat="false" ht="15" hidden="false" customHeight="false" outlineLevel="0" collapsed="false">
      <c r="B28" s="23" t="s">
        <v>37</v>
      </c>
      <c r="C28" s="24" t="s">
        <v>38</v>
      </c>
      <c r="D28" s="25"/>
      <c r="E28" s="26" t="s">
        <v>39</v>
      </c>
    </row>
    <row r="29" customFormat="false" ht="15" hidden="false" customHeight="false" outlineLevel="0" collapsed="false">
      <c r="B29" s="23" t="s">
        <v>40</v>
      </c>
      <c r="C29" s="24" t="s">
        <v>38</v>
      </c>
      <c r="D29" s="25"/>
      <c r="E29" s="26" t="s">
        <v>41</v>
      </c>
    </row>
    <row r="30" customFormat="false" ht="15" hidden="false" customHeight="false" outlineLevel="0" collapsed="false">
      <c r="B30" s="23" t="s">
        <v>42</v>
      </c>
      <c r="C30" s="24" t="s">
        <v>35</v>
      </c>
      <c r="D30" s="25"/>
      <c r="E30" s="26" t="s">
        <v>43</v>
      </c>
    </row>
    <row r="32" customFormat="false" ht="15" hidden="false" customHeight="false" outlineLevel="0" collapsed="false">
      <c r="B32" s="8" t="s">
        <v>44</v>
      </c>
    </row>
    <row r="33" customFormat="false" ht="15" hidden="false" customHeight="false" outlineLevel="0" collapsed="false">
      <c r="B33" s="27" t="s">
        <v>45</v>
      </c>
    </row>
    <row r="35" customFormat="false" ht="15" hidden="false" customHeight="false" outlineLevel="0" collapsed="false">
      <c r="B35" s="28" t="s">
        <v>46</v>
      </c>
    </row>
    <row r="36" customFormat="false" ht="15" hidden="false" customHeight="false" outlineLevel="0" collapsed="false">
      <c r="B36" s="29" t="s">
        <v>47</v>
      </c>
    </row>
    <row r="37" customFormat="false" ht="15" hidden="false" customHeight="false" outlineLevel="0" collapsed="false">
      <c r="B37" s="30" t="s">
        <v>48</v>
      </c>
    </row>
  </sheetData>
  <mergeCells count="1">
    <mergeCell ref="B5:F5"/>
  </mergeCells>
  <conditionalFormatting sqref="C21">
    <cfRule type="cellIs" priority="2" operator="greaterThan" aboveAverage="0" equalAverage="0" bottom="0" percent="0" rank="0" text="" dxfId="0">
      <formula>0.04</formula>
    </cfRule>
    <cfRule type="cellIs" priority="3" operator="between" aboveAverage="0" equalAverage="0" bottom="0" percent="0" rank="0" text="" dxfId="1">
      <formula>0.0301</formula>
      <formula>0.04</formula>
    </cfRule>
  </conditionalFormatting>
  <conditionalFormatting sqref="C15">
    <cfRule type="cellIs" priority="4" operator="equal" aboveAverage="0" equalAverage="0" bottom="0" percent="0" rank="0" text="" dxfId="2">
      <formula>"über 120"</formula>
    </cfRule>
  </conditionalFormatting>
  <dataValidations count="4">
    <dataValidation allowBlank="false" error="Bitte 12, 24, 36 oder 48 wählen." errorStyle="stop" errorTitle="Systemspannung" operator="between" showDropDown="false" showErrorMessage="true" showInputMessage="false" sqref="C8" type="list">
      <formula1>"12,24,36,48"</formula1>
      <formula2>0</formula2>
    </dataValidation>
    <dataValidation allowBlank="false" error="Bitte einen Strom zwischen 0,1 und 1000 A eingeben." errorStyle="stop" operator="between" showDropDown="false" showErrorMessage="true" showInputMessage="false" sqref="C9" type="decimal">
      <formula1>0.1</formula1>
      <formula2>1000</formula2>
    </dataValidation>
    <dataValidation allowBlank="false" error="Bitte eine Länge zwischen 0,1 und 200 m eingeben." errorStyle="stop" operator="between" showDropDown="false" showErrorMessage="true" showInputMessage="false" sqref="C10" type="decimal">
      <formula1>0.1</formula1>
      <formula2>200</formula2>
    </dataValidation>
    <dataValidation allowBlank="false" errorStyle="stop" operator="between" showDropDown="false" showErrorMessage="false" showInputMessage="false" sqref="C11" type="list">
      <formula1>"2%,3%,4%,5%"</formula1>
      <formula2>0</formula2>
    </dataValidation>
  </dataValidations>
  <hyperlinks>
    <hyperlink ref="B4" r:id="rId1" display="➜ Online-Kabelrechner mit passenden Kabeln: www.solar-autark.com/kabelrechner"/>
    <hyperlink ref="B33" r:id="rId2" display="www.solar-autark.com/kabelrechner"/>
    <hyperlink ref="B36" r:id="rId3" display="www.solar-autar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D835"/>
    <pageSetUpPr fitToPage="true"/>
  </sheetPr>
  <dimension ref="A1:O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4" min="2" style="0" width="9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A2" s="2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6.5" hidden="false" customHeight="true" outlineLevel="0" collapsed="false">
      <c r="A3" s="3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1.75" hidden="false" customHeight="true" outlineLevel="0" collapsed="false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5" hidden="false" customHeight="false" outlineLevel="0" collapsed="false">
      <c r="A5" s="8" t="s">
        <v>5</v>
      </c>
      <c r="B5" s="31" t="n">
        <v>12</v>
      </c>
      <c r="C5" s="32" t="s">
        <v>6</v>
      </c>
      <c r="D5" s="11" t="s">
        <v>51</v>
      </c>
    </row>
    <row r="6" customFormat="false" ht="15" hidden="false" customHeight="false" outlineLevel="0" collapsed="false">
      <c r="A6" s="8" t="s">
        <v>52</v>
      </c>
      <c r="B6" s="33" t="n">
        <v>0.03</v>
      </c>
      <c r="D6" s="34" t="s">
        <v>53</v>
      </c>
      <c r="E6" s="35" t="s">
        <v>54</v>
      </c>
      <c r="F6" s="35"/>
      <c r="G6" s="36" t="s">
        <v>55</v>
      </c>
      <c r="H6" s="36"/>
      <c r="I6" s="37" t="s">
        <v>56</v>
      </c>
      <c r="J6" s="37"/>
      <c r="K6" s="38" t="s">
        <v>57</v>
      </c>
      <c r="L6" s="38"/>
      <c r="M6" s="39" t="s">
        <v>58</v>
      </c>
      <c r="N6" s="39"/>
    </row>
    <row r="7" customFormat="false" ht="15" hidden="false" customHeight="false" outlineLevel="0" collapsed="false">
      <c r="A7" s="14" t="s">
        <v>59</v>
      </c>
      <c r="B7" s="40" t="n">
        <f aca="false">Rechner!$C$12</f>
        <v>0.0178</v>
      </c>
    </row>
    <row r="9" customFormat="false" ht="15" hidden="false" customHeight="false" outlineLevel="0" collapsed="false">
      <c r="A9" s="41" t="s">
        <v>60</v>
      </c>
      <c r="B9" s="42" t="n">
        <v>5</v>
      </c>
      <c r="C9" s="42" t="n">
        <v>10</v>
      </c>
      <c r="D9" s="42" t="n">
        <v>15</v>
      </c>
      <c r="E9" s="42" t="n">
        <v>20</v>
      </c>
      <c r="F9" s="42" t="n">
        <v>25</v>
      </c>
      <c r="G9" s="42" t="n">
        <v>30</v>
      </c>
      <c r="H9" s="42" t="n">
        <v>40</v>
      </c>
      <c r="I9" s="42" t="n">
        <v>50</v>
      </c>
      <c r="J9" s="42" t="n">
        <v>60</v>
      </c>
      <c r="K9" s="42" t="n">
        <v>80</v>
      </c>
      <c r="L9" s="42" t="n">
        <v>100</v>
      </c>
      <c r="M9" s="42" t="n">
        <v>150</v>
      </c>
      <c r="N9" s="42" t="n">
        <v>200</v>
      </c>
    </row>
    <row r="10" customFormat="false" ht="18.75" hidden="false" customHeight="true" outlineLevel="0" collapsed="false">
      <c r="A10" s="43" t="n">
        <v>1</v>
      </c>
      <c r="B10" s="44" t="n">
        <f aca="false">IFERROR(INDEX(Daten!$B$8:$B$21,MATCH(1,INDEX((Daten!$B$8:$B$21&gt;=(2*$A10*B$9*$B$7/($B$5*$B$6)))*(Daten!$C$8:$C$21&gt;=B$9),0),0)),"über 120")</f>
        <v>0.75</v>
      </c>
      <c r="C10" s="44" t="n">
        <f aca="false">IFERROR(INDEX(Daten!$B$8:$B$21,MATCH(1,INDEX((Daten!$B$8:$B$21&gt;=(2*$A10*C$9*$B$7/($B$5*$B$6)))*(Daten!$C$8:$C$21&gt;=C$9),0),0)),"über 120")</f>
        <v>1</v>
      </c>
      <c r="D10" s="44" t="n">
        <f aca="false">IFERROR(INDEX(Daten!$B$8:$B$21,MATCH(1,INDEX((Daten!$B$8:$B$21&gt;=(2*$A10*D$9*$B$7/($B$5*$B$6)))*(Daten!$C$8:$C$21&gt;=D$9),0),0)),"über 120")</f>
        <v>1.5</v>
      </c>
      <c r="E10" s="44" t="n">
        <f aca="false">IFERROR(INDEX(Daten!$B$8:$B$21,MATCH(1,INDEX((Daten!$B$8:$B$21&gt;=(2*$A10*E$9*$B$7/($B$5*$B$6)))*(Daten!$C$8:$C$21&gt;=E$9),0),0)),"über 120")</f>
        <v>2.5</v>
      </c>
      <c r="F10" s="44" t="n">
        <f aca="false">IFERROR(INDEX(Daten!$B$8:$B$21,MATCH(1,INDEX((Daten!$B$8:$B$21&gt;=(2*$A10*F$9*$B$7/($B$5*$B$6)))*(Daten!$C$8:$C$21&gt;=F$9),0),0)),"über 120")</f>
        <v>4</v>
      </c>
      <c r="G10" s="44" t="n">
        <f aca="false">IFERROR(INDEX(Daten!$B$8:$B$21,MATCH(1,INDEX((Daten!$B$8:$B$21&gt;=(2*$A10*G$9*$B$7/($B$5*$B$6)))*(Daten!$C$8:$C$21&gt;=G$9),0),0)),"über 120")</f>
        <v>6</v>
      </c>
      <c r="H10" s="44" t="n">
        <f aca="false">IFERROR(INDEX(Daten!$B$8:$B$21,MATCH(1,INDEX((Daten!$B$8:$B$21&gt;=(2*$A10*H$9*$B$7/($B$5*$B$6)))*(Daten!$C$8:$C$21&gt;=H$9),0),0)),"über 120")</f>
        <v>10</v>
      </c>
      <c r="I10" s="44" t="n">
        <f aca="false">IFERROR(INDEX(Daten!$B$8:$B$21,MATCH(1,INDEX((Daten!$B$8:$B$21&gt;=(2*$A10*I$9*$B$7/($B$5*$B$6)))*(Daten!$C$8:$C$21&gt;=I$9),0),0)),"über 120")</f>
        <v>16</v>
      </c>
      <c r="J10" s="44" t="n">
        <f aca="false">IFERROR(INDEX(Daten!$B$8:$B$21,MATCH(1,INDEX((Daten!$B$8:$B$21&gt;=(2*$A10*J$9*$B$7/($B$5*$B$6)))*(Daten!$C$8:$C$21&gt;=J$9),0),0)),"über 120")</f>
        <v>16</v>
      </c>
      <c r="K10" s="44" t="n">
        <f aca="false">IFERROR(INDEX(Daten!$B$8:$B$21,MATCH(1,INDEX((Daten!$B$8:$B$21&gt;=(2*$A10*K$9*$B$7/($B$5*$B$6)))*(Daten!$C$8:$C$21&gt;=K$9),0),0)),"über 120")</f>
        <v>25</v>
      </c>
      <c r="L10" s="44" t="n">
        <f aca="false">IFERROR(INDEX(Daten!$B$8:$B$21,MATCH(1,INDEX((Daten!$B$8:$B$21&gt;=(2*$A10*L$9*$B$7/($B$5*$B$6)))*(Daten!$C$8:$C$21&gt;=L$9),0),0)),"über 120")</f>
        <v>35</v>
      </c>
      <c r="M10" s="44" t="n">
        <f aca="false">IFERROR(INDEX(Daten!$B$8:$B$21,MATCH(1,INDEX((Daten!$B$8:$B$21&gt;=(2*$A10*M$9*$B$7/($B$5*$B$6)))*(Daten!$C$8:$C$21&gt;=M$9),0),0)),"über 120")</f>
        <v>70</v>
      </c>
      <c r="N10" s="44" t="n">
        <f aca="false">IFERROR(INDEX(Daten!$B$8:$B$21,MATCH(1,INDEX((Daten!$B$8:$B$21&gt;=(2*$A10*N$9*$B$7/($B$5*$B$6)))*(Daten!$C$8:$C$21&gt;=N$9),0),0)),"über 120")</f>
        <v>120</v>
      </c>
    </row>
    <row r="11" customFormat="false" ht="18.75" hidden="false" customHeight="true" outlineLevel="0" collapsed="false">
      <c r="A11" s="43" t="n">
        <v>2</v>
      </c>
      <c r="B11" s="44" t="n">
        <f aca="false">IFERROR(INDEX(Daten!$B$8:$B$21,MATCH(1,INDEX((Daten!$B$8:$B$21&gt;=(2*$A11*B$9*$B$7/($B$5*$B$6)))*(Daten!$C$8:$C$21&gt;=B$9),0),0)),"über 120")</f>
        <v>1</v>
      </c>
      <c r="C11" s="44" t="n">
        <f aca="false">IFERROR(INDEX(Daten!$B$8:$B$21,MATCH(1,INDEX((Daten!$B$8:$B$21&gt;=(2*$A11*C$9*$B$7/($B$5*$B$6)))*(Daten!$C$8:$C$21&gt;=C$9),0),0)),"über 120")</f>
        <v>2.5</v>
      </c>
      <c r="D11" s="44" t="n">
        <f aca="false">IFERROR(INDEX(Daten!$B$8:$B$21,MATCH(1,INDEX((Daten!$B$8:$B$21&gt;=(2*$A11*D$9*$B$7/($B$5*$B$6)))*(Daten!$C$8:$C$21&gt;=D$9),0),0)),"über 120")</f>
        <v>4</v>
      </c>
      <c r="E11" s="44" t="n">
        <f aca="false">IFERROR(INDEX(Daten!$B$8:$B$21,MATCH(1,INDEX((Daten!$B$8:$B$21&gt;=(2*$A11*E$9*$B$7/($B$5*$B$6)))*(Daten!$C$8:$C$21&gt;=E$9),0),0)),"über 120")</f>
        <v>4</v>
      </c>
      <c r="F11" s="44" t="n">
        <f aca="false">IFERROR(INDEX(Daten!$B$8:$B$21,MATCH(1,INDEX((Daten!$B$8:$B$21&gt;=(2*$A11*F$9*$B$7/($B$5*$B$6)))*(Daten!$C$8:$C$21&gt;=F$9),0),0)),"über 120")</f>
        <v>6</v>
      </c>
      <c r="G11" s="44" t="n">
        <f aca="false">IFERROR(INDEX(Daten!$B$8:$B$21,MATCH(1,INDEX((Daten!$B$8:$B$21&gt;=(2*$A11*G$9*$B$7/($B$5*$B$6)))*(Daten!$C$8:$C$21&gt;=G$9),0),0)),"über 120")</f>
        <v>6</v>
      </c>
      <c r="H11" s="44" t="n">
        <f aca="false">IFERROR(INDEX(Daten!$B$8:$B$21,MATCH(1,INDEX((Daten!$B$8:$B$21&gt;=(2*$A11*H$9*$B$7/($B$5*$B$6)))*(Daten!$C$8:$C$21&gt;=H$9),0),0)),"über 120")</f>
        <v>10</v>
      </c>
      <c r="I11" s="44" t="n">
        <f aca="false">IFERROR(INDEX(Daten!$B$8:$B$21,MATCH(1,INDEX((Daten!$B$8:$B$21&gt;=(2*$A11*I$9*$B$7/($B$5*$B$6)))*(Daten!$C$8:$C$21&gt;=I$9),0),0)),"über 120")</f>
        <v>16</v>
      </c>
      <c r="J11" s="44" t="n">
        <f aca="false">IFERROR(INDEX(Daten!$B$8:$B$21,MATCH(1,INDEX((Daten!$B$8:$B$21&gt;=(2*$A11*J$9*$B$7/($B$5*$B$6)))*(Daten!$C$8:$C$21&gt;=J$9),0),0)),"über 120")</f>
        <v>16</v>
      </c>
      <c r="K11" s="44" t="n">
        <f aca="false">IFERROR(INDEX(Daten!$B$8:$B$21,MATCH(1,INDEX((Daten!$B$8:$B$21&gt;=(2*$A11*K$9*$B$7/($B$5*$B$6)))*(Daten!$C$8:$C$21&gt;=K$9),0),0)),"über 120")</f>
        <v>25</v>
      </c>
      <c r="L11" s="44" t="n">
        <f aca="false">IFERROR(INDEX(Daten!$B$8:$B$21,MATCH(1,INDEX((Daten!$B$8:$B$21&gt;=(2*$A11*L$9*$B$7/($B$5*$B$6)))*(Daten!$C$8:$C$21&gt;=L$9),0),0)),"über 120")</f>
        <v>35</v>
      </c>
      <c r="M11" s="44" t="n">
        <f aca="false">IFERROR(INDEX(Daten!$B$8:$B$21,MATCH(1,INDEX((Daten!$B$8:$B$21&gt;=(2*$A11*M$9*$B$7/($B$5*$B$6)))*(Daten!$C$8:$C$21&gt;=M$9),0),0)),"über 120")</f>
        <v>70</v>
      </c>
      <c r="N11" s="44" t="n">
        <f aca="false">IFERROR(INDEX(Daten!$B$8:$B$21,MATCH(1,INDEX((Daten!$B$8:$B$21&gt;=(2*$A11*N$9*$B$7/($B$5*$B$6)))*(Daten!$C$8:$C$21&gt;=N$9),0),0)),"über 120")</f>
        <v>120</v>
      </c>
    </row>
    <row r="12" customFormat="false" ht="18.75" hidden="false" customHeight="true" outlineLevel="0" collapsed="false">
      <c r="A12" s="43" t="n">
        <v>3</v>
      </c>
      <c r="B12" s="44" t="n">
        <f aca="false">IFERROR(INDEX(Daten!$B$8:$B$21,MATCH(1,INDEX((Daten!$B$8:$B$21&gt;=(2*$A12*B$9*$B$7/($B$5*$B$6)))*(Daten!$C$8:$C$21&gt;=B$9),0),0)),"über 120")</f>
        <v>1.5</v>
      </c>
      <c r="C12" s="44" t="n">
        <f aca="false">IFERROR(INDEX(Daten!$B$8:$B$21,MATCH(1,INDEX((Daten!$B$8:$B$21&gt;=(2*$A12*C$9*$B$7/($B$5*$B$6)))*(Daten!$C$8:$C$21&gt;=C$9),0),0)),"über 120")</f>
        <v>4</v>
      </c>
      <c r="D12" s="44" t="n">
        <f aca="false">IFERROR(INDEX(Daten!$B$8:$B$21,MATCH(1,INDEX((Daten!$B$8:$B$21&gt;=(2*$A12*D$9*$B$7/($B$5*$B$6)))*(Daten!$C$8:$C$21&gt;=D$9),0),0)),"über 120")</f>
        <v>6</v>
      </c>
      <c r="E12" s="44" t="n">
        <f aca="false">IFERROR(INDEX(Daten!$B$8:$B$21,MATCH(1,INDEX((Daten!$B$8:$B$21&gt;=(2*$A12*E$9*$B$7/($B$5*$B$6)))*(Daten!$C$8:$C$21&gt;=E$9),0),0)),"über 120")</f>
        <v>6</v>
      </c>
      <c r="F12" s="44" t="n">
        <f aca="false">IFERROR(INDEX(Daten!$B$8:$B$21,MATCH(1,INDEX((Daten!$B$8:$B$21&gt;=(2*$A12*F$9*$B$7/($B$5*$B$6)))*(Daten!$C$8:$C$21&gt;=F$9),0),0)),"über 120")</f>
        <v>10</v>
      </c>
      <c r="G12" s="44" t="n">
        <f aca="false">IFERROR(INDEX(Daten!$B$8:$B$21,MATCH(1,INDEX((Daten!$B$8:$B$21&gt;=(2*$A12*G$9*$B$7/($B$5*$B$6)))*(Daten!$C$8:$C$21&gt;=G$9),0),0)),"über 120")</f>
        <v>10</v>
      </c>
      <c r="H12" s="44" t="n">
        <f aca="false">IFERROR(INDEX(Daten!$B$8:$B$21,MATCH(1,INDEX((Daten!$B$8:$B$21&gt;=(2*$A12*H$9*$B$7/($B$5*$B$6)))*(Daten!$C$8:$C$21&gt;=H$9),0),0)),"über 120")</f>
        <v>16</v>
      </c>
      <c r="I12" s="44" t="n">
        <f aca="false">IFERROR(INDEX(Daten!$B$8:$B$21,MATCH(1,INDEX((Daten!$B$8:$B$21&gt;=(2*$A12*I$9*$B$7/($B$5*$B$6)))*(Daten!$C$8:$C$21&gt;=I$9),0),0)),"über 120")</f>
        <v>16</v>
      </c>
      <c r="J12" s="44" t="n">
        <f aca="false">IFERROR(INDEX(Daten!$B$8:$B$21,MATCH(1,INDEX((Daten!$B$8:$B$21&gt;=(2*$A12*J$9*$B$7/($B$5*$B$6)))*(Daten!$C$8:$C$21&gt;=J$9),0),0)),"über 120")</f>
        <v>25</v>
      </c>
      <c r="K12" s="44" t="n">
        <f aca="false">IFERROR(INDEX(Daten!$B$8:$B$21,MATCH(1,INDEX((Daten!$B$8:$B$21&gt;=(2*$A12*K$9*$B$7/($B$5*$B$6)))*(Daten!$C$8:$C$21&gt;=K$9),0),0)),"über 120")</f>
        <v>25</v>
      </c>
      <c r="L12" s="44" t="n">
        <f aca="false">IFERROR(INDEX(Daten!$B$8:$B$21,MATCH(1,INDEX((Daten!$B$8:$B$21&gt;=(2*$A12*L$9*$B$7/($B$5*$B$6)))*(Daten!$C$8:$C$21&gt;=L$9),0),0)),"über 120")</f>
        <v>35</v>
      </c>
      <c r="M12" s="44" t="n">
        <f aca="false">IFERROR(INDEX(Daten!$B$8:$B$21,MATCH(1,INDEX((Daten!$B$8:$B$21&gt;=(2*$A12*M$9*$B$7/($B$5*$B$6)))*(Daten!$C$8:$C$21&gt;=M$9),0),0)),"über 120")</f>
        <v>70</v>
      </c>
      <c r="N12" s="44" t="n">
        <f aca="false">IFERROR(INDEX(Daten!$B$8:$B$21,MATCH(1,INDEX((Daten!$B$8:$B$21&gt;=(2*$A12*N$9*$B$7/($B$5*$B$6)))*(Daten!$C$8:$C$21&gt;=N$9),0),0)),"über 120")</f>
        <v>120</v>
      </c>
    </row>
    <row r="13" customFormat="false" ht="18.75" hidden="false" customHeight="true" outlineLevel="0" collapsed="false">
      <c r="A13" s="43" t="n">
        <v>4</v>
      </c>
      <c r="B13" s="44" t="n">
        <f aca="false">IFERROR(INDEX(Daten!$B$8:$B$21,MATCH(1,INDEX((Daten!$B$8:$B$21&gt;=(2*$A13*B$9*$B$7/($B$5*$B$6)))*(Daten!$C$8:$C$21&gt;=B$9),0),0)),"über 120")</f>
        <v>2.5</v>
      </c>
      <c r="C13" s="44" t="n">
        <f aca="false">IFERROR(INDEX(Daten!$B$8:$B$21,MATCH(1,INDEX((Daten!$B$8:$B$21&gt;=(2*$A13*C$9*$B$7/($B$5*$B$6)))*(Daten!$C$8:$C$21&gt;=C$9),0),0)),"über 120")</f>
        <v>4</v>
      </c>
      <c r="D13" s="44" t="n">
        <f aca="false">IFERROR(INDEX(Daten!$B$8:$B$21,MATCH(1,INDEX((Daten!$B$8:$B$21&gt;=(2*$A13*D$9*$B$7/($B$5*$B$6)))*(Daten!$C$8:$C$21&gt;=D$9),0),0)),"über 120")</f>
        <v>6</v>
      </c>
      <c r="E13" s="44" t="n">
        <f aca="false">IFERROR(INDEX(Daten!$B$8:$B$21,MATCH(1,INDEX((Daten!$B$8:$B$21&gt;=(2*$A13*E$9*$B$7/($B$5*$B$6)))*(Daten!$C$8:$C$21&gt;=E$9),0),0)),"über 120")</f>
        <v>10</v>
      </c>
      <c r="F13" s="44" t="n">
        <f aca="false">IFERROR(INDEX(Daten!$B$8:$B$21,MATCH(1,INDEX((Daten!$B$8:$B$21&gt;=(2*$A13*F$9*$B$7/($B$5*$B$6)))*(Daten!$C$8:$C$21&gt;=F$9),0),0)),"über 120")</f>
        <v>10</v>
      </c>
      <c r="G13" s="44" t="n">
        <f aca="false">IFERROR(INDEX(Daten!$B$8:$B$21,MATCH(1,INDEX((Daten!$B$8:$B$21&gt;=(2*$A13*G$9*$B$7/($B$5*$B$6)))*(Daten!$C$8:$C$21&gt;=G$9),0),0)),"über 120")</f>
        <v>16</v>
      </c>
      <c r="H13" s="44" t="n">
        <f aca="false">IFERROR(INDEX(Daten!$B$8:$B$21,MATCH(1,INDEX((Daten!$B$8:$B$21&gt;=(2*$A13*H$9*$B$7/($B$5*$B$6)))*(Daten!$C$8:$C$21&gt;=H$9),0),0)),"über 120")</f>
        <v>16</v>
      </c>
      <c r="I13" s="44" t="n">
        <f aca="false">IFERROR(INDEX(Daten!$B$8:$B$21,MATCH(1,INDEX((Daten!$B$8:$B$21&gt;=(2*$A13*I$9*$B$7/($B$5*$B$6)))*(Daten!$C$8:$C$21&gt;=I$9),0),0)),"über 120")</f>
        <v>25</v>
      </c>
      <c r="J13" s="44" t="n">
        <f aca="false">IFERROR(INDEX(Daten!$B$8:$B$21,MATCH(1,INDEX((Daten!$B$8:$B$21&gt;=(2*$A13*J$9*$B$7/($B$5*$B$6)))*(Daten!$C$8:$C$21&gt;=J$9),0),0)),"über 120")</f>
        <v>25</v>
      </c>
      <c r="K13" s="44" t="n">
        <f aca="false">IFERROR(INDEX(Daten!$B$8:$B$21,MATCH(1,INDEX((Daten!$B$8:$B$21&gt;=(2*$A13*K$9*$B$7/($B$5*$B$6)))*(Daten!$C$8:$C$21&gt;=K$9),0),0)),"über 120")</f>
        <v>35</v>
      </c>
      <c r="L13" s="44" t="n">
        <f aca="false">IFERROR(INDEX(Daten!$B$8:$B$21,MATCH(1,INDEX((Daten!$B$8:$B$21&gt;=(2*$A13*L$9*$B$7/($B$5*$B$6)))*(Daten!$C$8:$C$21&gt;=L$9),0),0)),"über 120")</f>
        <v>50</v>
      </c>
      <c r="M13" s="44" t="n">
        <f aca="false">IFERROR(INDEX(Daten!$B$8:$B$21,MATCH(1,INDEX((Daten!$B$8:$B$21&gt;=(2*$A13*M$9*$B$7/($B$5*$B$6)))*(Daten!$C$8:$C$21&gt;=M$9),0),0)),"über 120")</f>
        <v>70</v>
      </c>
      <c r="N13" s="44" t="n">
        <f aca="false">IFERROR(INDEX(Daten!$B$8:$B$21,MATCH(1,INDEX((Daten!$B$8:$B$21&gt;=(2*$A13*N$9*$B$7/($B$5*$B$6)))*(Daten!$C$8:$C$21&gt;=N$9),0),0)),"über 120")</f>
        <v>120</v>
      </c>
    </row>
    <row r="14" customFormat="false" ht="18.75" hidden="false" customHeight="true" outlineLevel="0" collapsed="false">
      <c r="A14" s="43" t="n">
        <v>5</v>
      </c>
      <c r="B14" s="44" t="n">
        <f aca="false">IFERROR(INDEX(Daten!$B$8:$B$21,MATCH(1,INDEX((Daten!$B$8:$B$21&gt;=(2*$A14*B$9*$B$7/($B$5*$B$6)))*(Daten!$C$8:$C$21&gt;=B$9),0),0)),"über 120")</f>
        <v>2.5</v>
      </c>
      <c r="C14" s="44" t="n">
        <f aca="false">IFERROR(INDEX(Daten!$B$8:$B$21,MATCH(1,INDEX((Daten!$B$8:$B$21&gt;=(2*$A14*C$9*$B$7/($B$5*$B$6)))*(Daten!$C$8:$C$21&gt;=C$9),0),0)),"über 120")</f>
        <v>6</v>
      </c>
      <c r="D14" s="44" t="n">
        <f aca="false">IFERROR(INDEX(Daten!$B$8:$B$21,MATCH(1,INDEX((Daten!$B$8:$B$21&gt;=(2*$A14*D$9*$B$7/($B$5*$B$6)))*(Daten!$C$8:$C$21&gt;=D$9),0),0)),"über 120")</f>
        <v>10</v>
      </c>
      <c r="E14" s="44" t="n">
        <f aca="false">IFERROR(INDEX(Daten!$B$8:$B$21,MATCH(1,INDEX((Daten!$B$8:$B$21&gt;=(2*$A14*E$9*$B$7/($B$5*$B$6)))*(Daten!$C$8:$C$21&gt;=E$9),0),0)),"über 120")</f>
        <v>10</v>
      </c>
      <c r="F14" s="44" t="n">
        <f aca="false">IFERROR(INDEX(Daten!$B$8:$B$21,MATCH(1,INDEX((Daten!$B$8:$B$21&gt;=(2*$A14*F$9*$B$7/($B$5*$B$6)))*(Daten!$C$8:$C$21&gt;=F$9),0),0)),"über 120")</f>
        <v>16</v>
      </c>
      <c r="G14" s="44" t="n">
        <f aca="false">IFERROR(INDEX(Daten!$B$8:$B$21,MATCH(1,INDEX((Daten!$B$8:$B$21&gt;=(2*$A14*G$9*$B$7/($B$5*$B$6)))*(Daten!$C$8:$C$21&gt;=G$9),0),0)),"über 120")</f>
        <v>16</v>
      </c>
      <c r="H14" s="44" t="n">
        <f aca="false">IFERROR(INDEX(Daten!$B$8:$B$21,MATCH(1,INDEX((Daten!$B$8:$B$21&gt;=(2*$A14*H$9*$B$7/($B$5*$B$6)))*(Daten!$C$8:$C$21&gt;=H$9),0),0)),"über 120")</f>
        <v>25</v>
      </c>
      <c r="I14" s="44" t="n">
        <f aca="false">IFERROR(INDEX(Daten!$B$8:$B$21,MATCH(1,INDEX((Daten!$B$8:$B$21&gt;=(2*$A14*I$9*$B$7/($B$5*$B$6)))*(Daten!$C$8:$C$21&gt;=I$9),0),0)),"über 120")</f>
        <v>25</v>
      </c>
      <c r="J14" s="44" t="n">
        <f aca="false">IFERROR(INDEX(Daten!$B$8:$B$21,MATCH(1,INDEX((Daten!$B$8:$B$21&gt;=(2*$A14*J$9*$B$7/($B$5*$B$6)))*(Daten!$C$8:$C$21&gt;=J$9),0),0)),"über 120")</f>
        <v>35</v>
      </c>
      <c r="K14" s="44" t="n">
        <f aca="false">IFERROR(INDEX(Daten!$B$8:$B$21,MATCH(1,INDEX((Daten!$B$8:$B$21&gt;=(2*$A14*K$9*$B$7/($B$5*$B$6)))*(Daten!$C$8:$C$21&gt;=K$9),0),0)),"über 120")</f>
        <v>50</v>
      </c>
      <c r="L14" s="44" t="n">
        <f aca="false">IFERROR(INDEX(Daten!$B$8:$B$21,MATCH(1,INDEX((Daten!$B$8:$B$21&gt;=(2*$A14*L$9*$B$7/($B$5*$B$6)))*(Daten!$C$8:$C$21&gt;=L$9),0),0)),"über 120")</f>
        <v>50</v>
      </c>
      <c r="M14" s="44" t="n">
        <f aca="false">IFERROR(INDEX(Daten!$B$8:$B$21,MATCH(1,INDEX((Daten!$B$8:$B$21&gt;=(2*$A14*M$9*$B$7/($B$5*$B$6)))*(Daten!$C$8:$C$21&gt;=M$9),0),0)),"über 120")</f>
        <v>95</v>
      </c>
      <c r="N14" s="44" t="n">
        <f aca="false">IFERROR(INDEX(Daten!$B$8:$B$21,MATCH(1,INDEX((Daten!$B$8:$B$21&gt;=(2*$A14*N$9*$B$7/($B$5*$B$6)))*(Daten!$C$8:$C$21&gt;=N$9),0),0)),"über 120")</f>
        <v>120</v>
      </c>
    </row>
    <row r="15" customFormat="false" ht="18.75" hidden="false" customHeight="true" outlineLevel="0" collapsed="false">
      <c r="A15" s="43" t="n">
        <v>7.5</v>
      </c>
      <c r="B15" s="44" t="n">
        <f aca="false">IFERROR(INDEX(Daten!$B$8:$B$21,MATCH(1,INDEX((Daten!$B$8:$B$21&gt;=(2*$A15*B$9*$B$7/($B$5*$B$6)))*(Daten!$C$8:$C$21&gt;=B$9),0),0)),"über 120")</f>
        <v>4</v>
      </c>
      <c r="C15" s="44" t="n">
        <f aca="false">IFERROR(INDEX(Daten!$B$8:$B$21,MATCH(1,INDEX((Daten!$B$8:$B$21&gt;=(2*$A15*C$9*$B$7/($B$5*$B$6)))*(Daten!$C$8:$C$21&gt;=C$9),0),0)),"über 120")</f>
        <v>10</v>
      </c>
      <c r="D15" s="44" t="n">
        <f aca="false">IFERROR(INDEX(Daten!$B$8:$B$21,MATCH(1,INDEX((Daten!$B$8:$B$21&gt;=(2*$A15*D$9*$B$7/($B$5*$B$6)))*(Daten!$C$8:$C$21&gt;=D$9),0),0)),"über 120")</f>
        <v>16</v>
      </c>
      <c r="E15" s="44" t="n">
        <f aca="false">IFERROR(INDEX(Daten!$B$8:$B$21,MATCH(1,INDEX((Daten!$B$8:$B$21&gt;=(2*$A15*E$9*$B$7/($B$5*$B$6)))*(Daten!$C$8:$C$21&gt;=E$9),0),0)),"über 120")</f>
        <v>16</v>
      </c>
      <c r="F15" s="44" t="n">
        <f aca="false">IFERROR(INDEX(Daten!$B$8:$B$21,MATCH(1,INDEX((Daten!$B$8:$B$21&gt;=(2*$A15*F$9*$B$7/($B$5*$B$6)))*(Daten!$C$8:$C$21&gt;=F$9),0),0)),"über 120")</f>
        <v>25</v>
      </c>
      <c r="G15" s="44" t="n">
        <f aca="false">IFERROR(INDEX(Daten!$B$8:$B$21,MATCH(1,INDEX((Daten!$B$8:$B$21&gt;=(2*$A15*G$9*$B$7/($B$5*$B$6)))*(Daten!$C$8:$C$21&gt;=G$9),0),0)),"über 120")</f>
        <v>25</v>
      </c>
      <c r="H15" s="44" t="n">
        <f aca="false">IFERROR(INDEX(Daten!$B$8:$B$21,MATCH(1,INDEX((Daten!$B$8:$B$21&gt;=(2*$A15*H$9*$B$7/($B$5*$B$6)))*(Daten!$C$8:$C$21&gt;=H$9),0),0)),"über 120")</f>
        <v>35</v>
      </c>
      <c r="I15" s="44" t="n">
        <f aca="false">IFERROR(INDEX(Daten!$B$8:$B$21,MATCH(1,INDEX((Daten!$B$8:$B$21&gt;=(2*$A15*I$9*$B$7/($B$5*$B$6)))*(Daten!$C$8:$C$21&gt;=I$9),0),0)),"über 120")</f>
        <v>50</v>
      </c>
      <c r="J15" s="44" t="n">
        <f aca="false">IFERROR(INDEX(Daten!$B$8:$B$21,MATCH(1,INDEX((Daten!$B$8:$B$21&gt;=(2*$A15*J$9*$B$7/($B$5*$B$6)))*(Daten!$C$8:$C$21&gt;=J$9),0),0)),"über 120")</f>
        <v>50</v>
      </c>
      <c r="K15" s="44" t="n">
        <f aca="false">IFERROR(INDEX(Daten!$B$8:$B$21,MATCH(1,INDEX((Daten!$B$8:$B$21&gt;=(2*$A15*K$9*$B$7/($B$5*$B$6)))*(Daten!$C$8:$C$21&gt;=K$9),0),0)),"über 120")</f>
        <v>70</v>
      </c>
      <c r="L15" s="44" t="n">
        <f aca="false">IFERROR(INDEX(Daten!$B$8:$B$21,MATCH(1,INDEX((Daten!$B$8:$B$21&gt;=(2*$A15*L$9*$B$7/($B$5*$B$6)))*(Daten!$C$8:$C$21&gt;=L$9),0),0)),"über 120")</f>
        <v>95</v>
      </c>
      <c r="M15" s="44" t="n">
        <f aca="false">IFERROR(INDEX(Daten!$B$8:$B$21,MATCH(1,INDEX((Daten!$B$8:$B$21&gt;=(2*$A15*M$9*$B$7/($B$5*$B$6)))*(Daten!$C$8:$C$21&gt;=M$9),0),0)),"über 120")</f>
        <v>120</v>
      </c>
      <c r="N15" s="44" t="str">
        <f aca="false">IFERROR(INDEX(Daten!$B$8:$B$21,MATCH(1,INDEX((Daten!$B$8:$B$21&gt;=(2*$A15*N$9*$B$7/($B$5*$B$6)))*(Daten!$C$8:$C$21&gt;=N$9),0),0)),"über 120")</f>
        <v>über 120</v>
      </c>
    </row>
    <row r="16" customFormat="false" ht="18.75" hidden="false" customHeight="true" outlineLevel="0" collapsed="false">
      <c r="A16" s="43" t="n">
        <v>10</v>
      </c>
      <c r="B16" s="44" t="n">
        <f aca="false">IFERROR(INDEX(Daten!$B$8:$B$21,MATCH(1,INDEX((Daten!$B$8:$B$21&gt;=(2*$A16*B$9*$B$7/($B$5*$B$6)))*(Daten!$C$8:$C$21&gt;=B$9),0),0)),"über 120")</f>
        <v>6</v>
      </c>
      <c r="C16" s="44" t="n">
        <f aca="false">IFERROR(INDEX(Daten!$B$8:$B$21,MATCH(1,INDEX((Daten!$B$8:$B$21&gt;=(2*$A16*C$9*$B$7/($B$5*$B$6)))*(Daten!$C$8:$C$21&gt;=C$9),0),0)),"über 120")</f>
        <v>10</v>
      </c>
      <c r="D16" s="44" t="n">
        <f aca="false">IFERROR(INDEX(Daten!$B$8:$B$21,MATCH(1,INDEX((Daten!$B$8:$B$21&gt;=(2*$A16*D$9*$B$7/($B$5*$B$6)))*(Daten!$C$8:$C$21&gt;=D$9),0),0)),"über 120")</f>
        <v>16</v>
      </c>
      <c r="E16" s="44" t="n">
        <f aca="false">IFERROR(INDEX(Daten!$B$8:$B$21,MATCH(1,INDEX((Daten!$B$8:$B$21&gt;=(2*$A16*E$9*$B$7/($B$5*$B$6)))*(Daten!$C$8:$C$21&gt;=E$9),0),0)),"über 120")</f>
        <v>25</v>
      </c>
      <c r="F16" s="44" t="n">
        <f aca="false">IFERROR(INDEX(Daten!$B$8:$B$21,MATCH(1,INDEX((Daten!$B$8:$B$21&gt;=(2*$A16*F$9*$B$7/($B$5*$B$6)))*(Daten!$C$8:$C$21&gt;=F$9),0),0)),"über 120")</f>
        <v>25</v>
      </c>
      <c r="G16" s="44" t="n">
        <f aca="false">IFERROR(INDEX(Daten!$B$8:$B$21,MATCH(1,INDEX((Daten!$B$8:$B$21&gt;=(2*$A16*G$9*$B$7/($B$5*$B$6)))*(Daten!$C$8:$C$21&gt;=G$9),0),0)),"über 120")</f>
        <v>35</v>
      </c>
      <c r="H16" s="44" t="n">
        <f aca="false">IFERROR(INDEX(Daten!$B$8:$B$21,MATCH(1,INDEX((Daten!$B$8:$B$21&gt;=(2*$A16*H$9*$B$7/($B$5*$B$6)))*(Daten!$C$8:$C$21&gt;=H$9),0),0)),"über 120")</f>
        <v>50</v>
      </c>
      <c r="I16" s="44" t="n">
        <f aca="false">IFERROR(INDEX(Daten!$B$8:$B$21,MATCH(1,INDEX((Daten!$B$8:$B$21&gt;=(2*$A16*I$9*$B$7/($B$5*$B$6)))*(Daten!$C$8:$C$21&gt;=I$9),0),0)),"über 120")</f>
        <v>50</v>
      </c>
      <c r="J16" s="44" t="n">
        <f aca="false">IFERROR(INDEX(Daten!$B$8:$B$21,MATCH(1,INDEX((Daten!$B$8:$B$21&gt;=(2*$A16*J$9*$B$7/($B$5*$B$6)))*(Daten!$C$8:$C$21&gt;=J$9),0),0)),"über 120")</f>
        <v>70</v>
      </c>
      <c r="K16" s="44" t="n">
        <f aca="false">IFERROR(INDEX(Daten!$B$8:$B$21,MATCH(1,INDEX((Daten!$B$8:$B$21&gt;=(2*$A16*K$9*$B$7/($B$5*$B$6)))*(Daten!$C$8:$C$21&gt;=K$9),0),0)),"über 120")</f>
        <v>95</v>
      </c>
      <c r="L16" s="44" t="n">
        <f aca="false">IFERROR(INDEX(Daten!$B$8:$B$21,MATCH(1,INDEX((Daten!$B$8:$B$21&gt;=(2*$A16*L$9*$B$7/($B$5*$B$6)))*(Daten!$C$8:$C$21&gt;=L$9),0),0)),"über 120")</f>
        <v>120</v>
      </c>
      <c r="M16" s="44" t="str">
        <f aca="false">IFERROR(INDEX(Daten!$B$8:$B$21,MATCH(1,INDEX((Daten!$B$8:$B$21&gt;=(2*$A16*M$9*$B$7/($B$5*$B$6)))*(Daten!$C$8:$C$21&gt;=M$9),0),0)),"über 120")</f>
        <v>über 120</v>
      </c>
      <c r="N16" s="44" t="str">
        <f aca="false">IFERROR(INDEX(Daten!$B$8:$B$21,MATCH(1,INDEX((Daten!$B$8:$B$21&gt;=(2*$A16*N$9*$B$7/($B$5*$B$6)))*(Daten!$C$8:$C$21&gt;=N$9),0),0)),"über 120")</f>
        <v>über 120</v>
      </c>
    </row>
    <row r="17" customFormat="false" ht="18.75" hidden="false" customHeight="true" outlineLevel="0" collapsed="false">
      <c r="A17" s="43" t="n">
        <v>15</v>
      </c>
      <c r="B17" s="44" t="n">
        <f aca="false">IFERROR(INDEX(Daten!$B$8:$B$21,MATCH(1,INDEX((Daten!$B$8:$B$21&gt;=(2*$A17*B$9*$B$7/($B$5*$B$6)))*(Daten!$C$8:$C$21&gt;=B$9),0),0)),"über 120")</f>
        <v>10</v>
      </c>
      <c r="C17" s="44" t="n">
        <f aca="false">IFERROR(INDEX(Daten!$B$8:$B$21,MATCH(1,INDEX((Daten!$B$8:$B$21&gt;=(2*$A17*C$9*$B$7/($B$5*$B$6)))*(Daten!$C$8:$C$21&gt;=C$9),0),0)),"über 120")</f>
        <v>16</v>
      </c>
      <c r="D17" s="44" t="n">
        <f aca="false">IFERROR(INDEX(Daten!$B$8:$B$21,MATCH(1,INDEX((Daten!$B$8:$B$21&gt;=(2*$A17*D$9*$B$7/($B$5*$B$6)))*(Daten!$C$8:$C$21&gt;=D$9),0),0)),"über 120")</f>
        <v>25</v>
      </c>
      <c r="E17" s="44" t="n">
        <f aca="false">IFERROR(INDEX(Daten!$B$8:$B$21,MATCH(1,INDEX((Daten!$B$8:$B$21&gt;=(2*$A17*E$9*$B$7/($B$5*$B$6)))*(Daten!$C$8:$C$21&gt;=E$9),0),0)),"über 120")</f>
        <v>35</v>
      </c>
      <c r="F17" s="44" t="n">
        <f aca="false">IFERROR(INDEX(Daten!$B$8:$B$21,MATCH(1,INDEX((Daten!$B$8:$B$21&gt;=(2*$A17*F$9*$B$7/($B$5*$B$6)))*(Daten!$C$8:$C$21&gt;=F$9),0),0)),"über 120")</f>
        <v>50</v>
      </c>
      <c r="G17" s="44" t="n">
        <f aca="false">IFERROR(INDEX(Daten!$B$8:$B$21,MATCH(1,INDEX((Daten!$B$8:$B$21&gt;=(2*$A17*G$9*$B$7/($B$5*$B$6)))*(Daten!$C$8:$C$21&gt;=G$9),0),0)),"über 120")</f>
        <v>50</v>
      </c>
      <c r="H17" s="44" t="n">
        <f aca="false">IFERROR(INDEX(Daten!$B$8:$B$21,MATCH(1,INDEX((Daten!$B$8:$B$21&gt;=(2*$A17*H$9*$B$7/($B$5*$B$6)))*(Daten!$C$8:$C$21&gt;=H$9),0),0)),"über 120")</f>
        <v>70</v>
      </c>
      <c r="I17" s="44" t="n">
        <f aca="false">IFERROR(INDEX(Daten!$B$8:$B$21,MATCH(1,INDEX((Daten!$B$8:$B$21&gt;=(2*$A17*I$9*$B$7/($B$5*$B$6)))*(Daten!$C$8:$C$21&gt;=I$9),0),0)),"über 120")</f>
        <v>95</v>
      </c>
      <c r="J17" s="44" t="n">
        <f aca="false">IFERROR(INDEX(Daten!$B$8:$B$21,MATCH(1,INDEX((Daten!$B$8:$B$21&gt;=(2*$A17*J$9*$B$7/($B$5*$B$6)))*(Daten!$C$8:$C$21&gt;=J$9),0),0)),"über 120")</f>
        <v>95</v>
      </c>
      <c r="K17" s="44" t="n">
        <f aca="false">IFERROR(INDEX(Daten!$B$8:$B$21,MATCH(1,INDEX((Daten!$B$8:$B$21&gt;=(2*$A17*K$9*$B$7/($B$5*$B$6)))*(Daten!$C$8:$C$21&gt;=K$9),0),0)),"über 120")</f>
        <v>120</v>
      </c>
      <c r="L17" s="44" t="str">
        <f aca="false">IFERROR(INDEX(Daten!$B$8:$B$21,MATCH(1,INDEX((Daten!$B$8:$B$21&gt;=(2*$A17*L$9*$B$7/($B$5*$B$6)))*(Daten!$C$8:$C$21&gt;=L$9),0),0)),"über 120")</f>
        <v>über 120</v>
      </c>
      <c r="M17" s="44" t="str">
        <f aca="false">IFERROR(INDEX(Daten!$B$8:$B$21,MATCH(1,INDEX((Daten!$B$8:$B$21&gt;=(2*$A17*M$9*$B$7/($B$5*$B$6)))*(Daten!$C$8:$C$21&gt;=M$9),0),0)),"über 120")</f>
        <v>über 120</v>
      </c>
      <c r="N17" s="44" t="str">
        <f aca="false">IFERROR(INDEX(Daten!$B$8:$B$21,MATCH(1,INDEX((Daten!$B$8:$B$21&gt;=(2*$A17*N$9*$B$7/($B$5*$B$6)))*(Daten!$C$8:$C$21&gt;=N$9),0),0)),"über 120")</f>
        <v>über 120</v>
      </c>
    </row>
    <row r="18" customFormat="false" ht="18.75" hidden="false" customHeight="true" outlineLevel="0" collapsed="false">
      <c r="A18" s="43" t="n">
        <v>20</v>
      </c>
      <c r="B18" s="44" t="n">
        <f aca="false">IFERROR(INDEX(Daten!$B$8:$B$21,MATCH(1,INDEX((Daten!$B$8:$B$21&gt;=(2*$A18*B$9*$B$7/($B$5*$B$6)))*(Daten!$C$8:$C$21&gt;=B$9),0),0)),"über 120")</f>
        <v>10</v>
      </c>
      <c r="C18" s="44" t="n">
        <f aca="false">IFERROR(INDEX(Daten!$B$8:$B$21,MATCH(1,INDEX((Daten!$B$8:$B$21&gt;=(2*$A18*C$9*$B$7/($B$5*$B$6)))*(Daten!$C$8:$C$21&gt;=C$9),0),0)),"über 120")</f>
        <v>25</v>
      </c>
      <c r="D18" s="44" t="n">
        <f aca="false">IFERROR(INDEX(Daten!$B$8:$B$21,MATCH(1,INDEX((Daten!$B$8:$B$21&gt;=(2*$A18*D$9*$B$7/($B$5*$B$6)))*(Daten!$C$8:$C$21&gt;=D$9),0),0)),"über 120")</f>
        <v>35</v>
      </c>
      <c r="E18" s="44" t="n">
        <f aca="false">IFERROR(INDEX(Daten!$B$8:$B$21,MATCH(1,INDEX((Daten!$B$8:$B$21&gt;=(2*$A18*E$9*$B$7/($B$5*$B$6)))*(Daten!$C$8:$C$21&gt;=E$9),0),0)),"über 120")</f>
        <v>50</v>
      </c>
      <c r="F18" s="44" t="n">
        <f aca="false">IFERROR(INDEX(Daten!$B$8:$B$21,MATCH(1,INDEX((Daten!$B$8:$B$21&gt;=(2*$A18*F$9*$B$7/($B$5*$B$6)))*(Daten!$C$8:$C$21&gt;=F$9),0),0)),"über 120")</f>
        <v>50</v>
      </c>
      <c r="G18" s="44" t="n">
        <f aca="false">IFERROR(INDEX(Daten!$B$8:$B$21,MATCH(1,INDEX((Daten!$B$8:$B$21&gt;=(2*$A18*G$9*$B$7/($B$5*$B$6)))*(Daten!$C$8:$C$21&gt;=G$9),0),0)),"über 120")</f>
        <v>70</v>
      </c>
      <c r="H18" s="44" t="n">
        <f aca="false">IFERROR(INDEX(Daten!$B$8:$B$21,MATCH(1,INDEX((Daten!$B$8:$B$21&gt;=(2*$A18*H$9*$B$7/($B$5*$B$6)))*(Daten!$C$8:$C$21&gt;=H$9),0),0)),"über 120")</f>
        <v>95</v>
      </c>
      <c r="I18" s="44" t="n">
        <f aca="false">IFERROR(INDEX(Daten!$B$8:$B$21,MATCH(1,INDEX((Daten!$B$8:$B$21&gt;=(2*$A18*I$9*$B$7/($B$5*$B$6)))*(Daten!$C$8:$C$21&gt;=I$9),0),0)),"über 120")</f>
        <v>120</v>
      </c>
      <c r="J18" s="44" t="n">
        <f aca="false">IFERROR(INDEX(Daten!$B$8:$B$21,MATCH(1,INDEX((Daten!$B$8:$B$21&gt;=(2*$A18*J$9*$B$7/($B$5*$B$6)))*(Daten!$C$8:$C$21&gt;=J$9),0),0)),"über 120")</f>
        <v>120</v>
      </c>
      <c r="K18" s="44" t="str">
        <f aca="false">IFERROR(INDEX(Daten!$B$8:$B$21,MATCH(1,INDEX((Daten!$B$8:$B$21&gt;=(2*$A18*K$9*$B$7/($B$5*$B$6)))*(Daten!$C$8:$C$21&gt;=K$9),0),0)),"über 120")</f>
        <v>über 120</v>
      </c>
      <c r="L18" s="44" t="str">
        <f aca="false">IFERROR(INDEX(Daten!$B$8:$B$21,MATCH(1,INDEX((Daten!$B$8:$B$21&gt;=(2*$A18*L$9*$B$7/($B$5*$B$6)))*(Daten!$C$8:$C$21&gt;=L$9),0),0)),"über 120")</f>
        <v>über 120</v>
      </c>
      <c r="M18" s="44" t="str">
        <f aca="false">IFERROR(INDEX(Daten!$B$8:$B$21,MATCH(1,INDEX((Daten!$B$8:$B$21&gt;=(2*$A18*M$9*$B$7/($B$5*$B$6)))*(Daten!$C$8:$C$21&gt;=M$9),0),0)),"über 120")</f>
        <v>über 120</v>
      </c>
      <c r="N18" s="44" t="str">
        <f aca="false">IFERROR(INDEX(Daten!$B$8:$B$21,MATCH(1,INDEX((Daten!$B$8:$B$21&gt;=(2*$A18*N$9*$B$7/($B$5*$B$6)))*(Daten!$C$8:$C$21&gt;=N$9),0),0)),"über 120")</f>
        <v>über 120</v>
      </c>
    </row>
    <row r="20" customFormat="false" ht="15" hidden="false" customHeight="false" outlineLevel="0" collapsed="false">
      <c r="A20" s="22" t="s">
        <v>61</v>
      </c>
    </row>
    <row r="22" customFormat="false" ht="15" hidden="false" customHeight="false" outlineLevel="0" collapsed="false">
      <c r="B22" s="28" t="s">
        <v>46</v>
      </c>
    </row>
    <row r="23" customFormat="false" ht="15" hidden="false" customHeight="false" outlineLevel="0" collapsed="false">
      <c r="B23" s="29" t="s">
        <v>47</v>
      </c>
    </row>
    <row r="24" customFormat="false" ht="15" hidden="false" customHeight="false" outlineLevel="0" collapsed="false">
      <c r="B24" s="30" t="s">
        <v>48</v>
      </c>
    </row>
  </sheetData>
  <mergeCells count="5">
    <mergeCell ref="E6:F6"/>
    <mergeCell ref="G6:H6"/>
    <mergeCell ref="I6:J6"/>
    <mergeCell ref="K6:L6"/>
    <mergeCell ref="M6:N6"/>
  </mergeCells>
  <conditionalFormatting sqref="B10:N18">
    <cfRule type="cellIs" priority="2" operator="between" aboveAverage="0" equalAverage="0" bottom="0" percent="0" rank="0" text="" dxfId="3">
      <formula>0</formula>
      <formula>6</formula>
    </cfRule>
    <cfRule type="cellIs" priority="3" operator="between" aboveAverage="0" equalAverage="0" bottom="0" percent="0" rank="0" text="" dxfId="4">
      <formula>6.01</formula>
      <formula>25</formula>
    </cfRule>
    <cfRule type="cellIs" priority="4" operator="between" aboveAverage="0" equalAverage="0" bottom="0" percent="0" rank="0" text="" dxfId="5">
      <formula>25.01</formula>
      <formula>70</formula>
    </cfRule>
    <cfRule type="cellIs" priority="5" operator="between" aboveAverage="0" equalAverage="0" bottom="0" percent="0" rank="0" text="" dxfId="6">
      <formula>70.01</formula>
      <formula>120</formula>
    </cfRule>
    <cfRule type="cellIs" priority="6" operator="equal" aboveAverage="0" equalAverage="0" bottom="0" percent="0" rank="0" text="" dxfId="7">
      <formula>"über 120"</formula>
    </cfRule>
  </conditionalFormatting>
  <dataValidations count="1">
    <dataValidation allowBlank="false" errorStyle="stop" operator="between" showDropDown="false" showErrorMessage="false" showInputMessage="false" sqref="B6" type="list">
      <formula1>"2%,3%,4%,5%"</formula1>
      <formula2>0</formula2>
    </dataValidation>
  </dataValidations>
  <hyperlinks>
    <hyperlink ref="A4" r:id="rId1" display="➜ Online-Kabelrechner mit passenden Kabeln: www.solar-autark.com/kabelrechner"/>
    <hyperlink ref="B23" r:id="rId2" display="www.solar-autar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D835"/>
    <pageSetUpPr fitToPage="true"/>
  </sheetPr>
  <dimension ref="A1:O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4" min="2" style="0" width="9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A2" s="2" t="s">
        <v>62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6.5" hidden="false" customHeight="true" outlineLevel="0" collapsed="false">
      <c r="A3" s="3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1.75" hidden="false" customHeight="true" outlineLevel="0" collapsed="false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5" hidden="false" customHeight="false" outlineLevel="0" collapsed="false">
      <c r="A5" s="8" t="s">
        <v>5</v>
      </c>
      <c r="B5" s="31" t="n">
        <v>24</v>
      </c>
      <c r="C5" s="32" t="s">
        <v>6</v>
      </c>
      <c r="D5" s="11" t="s">
        <v>51</v>
      </c>
    </row>
    <row r="6" customFormat="false" ht="15" hidden="false" customHeight="false" outlineLevel="0" collapsed="false">
      <c r="A6" s="8" t="s">
        <v>52</v>
      </c>
      <c r="B6" s="33" t="n">
        <v>0.03</v>
      </c>
      <c r="D6" s="34" t="s">
        <v>53</v>
      </c>
      <c r="E6" s="35" t="s">
        <v>54</v>
      </c>
      <c r="F6" s="35"/>
      <c r="G6" s="36" t="s">
        <v>55</v>
      </c>
      <c r="H6" s="36"/>
      <c r="I6" s="37" t="s">
        <v>56</v>
      </c>
      <c r="J6" s="37"/>
      <c r="K6" s="38" t="s">
        <v>57</v>
      </c>
      <c r="L6" s="38"/>
      <c r="M6" s="39" t="s">
        <v>58</v>
      </c>
      <c r="N6" s="39"/>
    </row>
    <row r="7" customFormat="false" ht="15" hidden="false" customHeight="false" outlineLevel="0" collapsed="false">
      <c r="A7" s="14" t="s">
        <v>59</v>
      </c>
      <c r="B7" s="40" t="n">
        <f aca="false">Rechner!$C$12</f>
        <v>0.0178</v>
      </c>
    </row>
    <row r="9" customFormat="false" ht="15" hidden="false" customHeight="false" outlineLevel="0" collapsed="false">
      <c r="A9" s="41" t="s">
        <v>60</v>
      </c>
      <c r="B9" s="42" t="n">
        <v>5</v>
      </c>
      <c r="C9" s="42" t="n">
        <v>10</v>
      </c>
      <c r="D9" s="42" t="n">
        <v>15</v>
      </c>
      <c r="E9" s="42" t="n">
        <v>20</v>
      </c>
      <c r="F9" s="42" t="n">
        <v>25</v>
      </c>
      <c r="G9" s="42" t="n">
        <v>30</v>
      </c>
      <c r="H9" s="42" t="n">
        <v>40</v>
      </c>
      <c r="I9" s="42" t="n">
        <v>50</v>
      </c>
      <c r="J9" s="42" t="n">
        <v>60</v>
      </c>
      <c r="K9" s="42" t="n">
        <v>80</v>
      </c>
      <c r="L9" s="42" t="n">
        <v>100</v>
      </c>
      <c r="M9" s="42" t="n">
        <v>150</v>
      </c>
      <c r="N9" s="42" t="n">
        <v>200</v>
      </c>
    </row>
    <row r="10" customFormat="false" ht="18.75" hidden="false" customHeight="true" outlineLevel="0" collapsed="false">
      <c r="A10" s="43" t="n">
        <v>1</v>
      </c>
      <c r="B10" s="44" t="n">
        <f aca="false">IFERROR(INDEX(Daten!$B$8:$B$21,MATCH(1,INDEX((Daten!$B$8:$B$21&gt;=(2*$A10*B$9*$B$7/($B$5*$B$6)))*(Daten!$C$8:$C$21&gt;=B$9),0),0)),"über 120")</f>
        <v>0.75</v>
      </c>
      <c r="C10" s="44" t="n">
        <f aca="false">IFERROR(INDEX(Daten!$B$8:$B$21,MATCH(1,INDEX((Daten!$B$8:$B$21&gt;=(2*$A10*C$9*$B$7/($B$5*$B$6)))*(Daten!$C$8:$C$21&gt;=C$9),0),0)),"über 120")</f>
        <v>1</v>
      </c>
      <c r="D10" s="44" t="n">
        <f aca="false">IFERROR(INDEX(Daten!$B$8:$B$21,MATCH(1,INDEX((Daten!$B$8:$B$21&gt;=(2*$A10*D$9*$B$7/($B$5*$B$6)))*(Daten!$C$8:$C$21&gt;=D$9),0),0)),"über 120")</f>
        <v>1.5</v>
      </c>
      <c r="E10" s="44" t="n">
        <f aca="false">IFERROR(INDEX(Daten!$B$8:$B$21,MATCH(1,INDEX((Daten!$B$8:$B$21&gt;=(2*$A10*E$9*$B$7/($B$5*$B$6)))*(Daten!$C$8:$C$21&gt;=E$9),0),0)),"über 120")</f>
        <v>2.5</v>
      </c>
      <c r="F10" s="44" t="n">
        <f aca="false">IFERROR(INDEX(Daten!$B$8:$B$21,MATCH(1,INDEX((Daten!$B$8:$B$21&gt;=(2*$A10*F$9*$B$7/($B$5*$B$6)))*(Daten!$C$8:$C$21&gt;=F$9),0),0)),"über 120")</f>
        <v>4</v>
      </c>
      <c r="G10" s="44" t="n">
        <f aca="false">IFERROR(INDEX(Daten!$B$8:$B$21,MATCH(1,INDEX((Daten!$B$8:$B$21&gt;=(2*$A10*G$9*$B$7/($B$5*$B$6)))*(Daten!$C$8:$C$21&gt;=G$9),0),0)),"über 120")</f>
        <v>6</v>
      </c>
      <c r="H10" s="44" t="n">
        <f aca="false">IFERROR(INDEX(Daten!$B$8:$B$21,MATCH(1,INDEX((Daten!$B$8:$B$21&gt;=(2*$A10*H$9*$B$7/($B$5*$B$6)))*(Daten!$C$8:$C$21&gt;=H$9),0),0)),"über 120")</f>
        <v>10</v>
      </c>
      <c r="I10" s="44" t="n">
        <f aca="false">IFERROR(INDEX(Daten!$B$8:$B$21,MATCH(1,INDEX((Daten!$B$8:$B$21&gt;=(2*$A10*I$9*$B$7/($B$5*$B$6)))*(Daten!$C$8:$C$21&gt;=I$9),0),0)),"über 120")</f>
        <v>16</v>
      </c>
      <c r="J10" s="44" t="n">
        <f aca="false">IFERROR(INDEX(Daten!$B$8:$B$21,MATCH(1,INDEX((Daten!$B$8:$B$21&gt;=(2*$A10*J$9*$B$7/($B$5*$B$6)))*(Daten!$C$8:$C$21&gt;=J$9),0),0)),"über 120")</f>
        <v>16</v>
      </c>
      <c r="K10" s="44" t="n">
        <f aca="false">IFERROR(INDEX(Daten!$B$8:$B$21,MATCH(1,INDEX((Daten!$B$8:$B$21&gt;=(2*$A10*K$9*$B$7/($B$5*$B$6)))*(Daten!$C$8:$C$21&gt;=K$9),0),0)),"über 120")</f>
        <v>25</v>
      </c>
      <c r="L10" s="44" t="n">
        <f aca="false">IFERROR(INDEX(Daten!$B$8:$B$21,MATCH(1,INDEX((Daten!$B$8:$B$21&gt;=(2*$A10*L$9*$B$7/($B$5*$B$6)))*(Daten!$C$8:$C$21&gt;=L$9),0),0)),"über 120")</f>
        <v>35</v>
      </c>
      <c r="M10" s="44" t="n">
        <f aca="false">IFERROR(INDEX(Daten!$B$8:$B$21,MATCH(1,INDEX((Daten!$B$8:$B$21&gt;=(2*$A10*M$9*$B$7/($B$5*$B$6)))*(Daten!$C$8:$C$21&gt;=M$9),0),0)),"über 120")</f>
        <v>70</v>
      </c>
      <c r="N10" s="44" t="n">
        <f aca="false">IFERROR(INDEX(Daten!$B$8:$B$21,MATCH(1,INDEX((Daten!$B$8:$B$21&gt;=(2*$A10*N$9*$B$7/($B$5*$B$6)))*(Daten!$C$8:$C$21&gt;=N$9),0),0)),"über 120")</f>
        <v>120</v>
      </c>
    </row>
    <row r="11" customFormat="false" ht="18.75" hidden="false" customHeight="true" outlineLevel="0" collapsed="false">
      <c r="A11" s="43" t="n">
        <v>2</v>
      </c>
      <c r="B11" s="44" t="n">
        <f aca="false">IFERROR(INDEX(Daten!$B$8:$B$21,MATCH(1,INDEX((Daten!$B$8:$B$21&gt;=(2*$A11*B$9*$B$7/($B$5*$B$6)))*(Daten!$C$8:$C$21&gt;=B$9),0),0)),"über 120")</f>
        <v>0.75</v>
      </c>
      <c r="C11" s="44" t="n">
        <f aca="false">IFERROR(INDEX(Daten!$B$8:$B$21,MATCH(1,INDEX((Daten!$B$8:$B$21&gt;=(2*$A11*C$9*$B$7/($B$5*$B$6)))*(Daten!$C$8:$C$21&gt;=C$9),0),0)),"über 120")</f>
        <v>1</v>
      </c>
      <c r="D11" s="44" t="n">
        <f aca="false">IFERROR(INDEX(Daten!$B$8:$B$21,MATCH(1,INDEX((Daten!$B$8:$B$21&gt;=(2*$A11*D$9*$B$7/($B$5*$B$6)))*(Daten!$C$8:$C$21&gt;=D$9),0),0)),"über 120")</f>
        <v>1.5</v>
      </c>
      <c r="E11" s="44" t="n">
        <f aca="false">IFERROR(INDEX(Daten!$B$8:$B$21,MATCH(1,INDEX((Daten!$B$8:$B$21&gt;=(2*$A11*E$9*$B$7/($B$5*$B$6)))*(Daten!$C$8:$C$21&gt;=E$9),0),0)),"über 120")</f>
        <v>2.5</v>
      </c>
      <c r="F11" s="44" t="n">
        <f aca="false">IFERROR(INDEX(Daten!$B$8:$B$21,MATCH(1,INDEX((Daten!$B$8:$B$21&gt;=(2*$A11*F$9*$B$7/($B$5*$B$6)))*(Daten!$C$8:$C$21&gt;=F$9),0),0)),"über 120")</f>
        <v>4</v>
      </c>
      <c r="G11" s="44" t="n">
        <f aca="false">IFERROR(INDEX(Daten!$B$8:$B$21,MATCH(1,INDEX((Daten!$B$8:$B$21&gt;=(2*$A11*G$9*$B$7/($B$5*$B$6)))*(Daten!$C$8:$C$21&gt;=G$9),0),0)),"über 120")</f>
        <v>6</v>
      </c>
      <c r="H11" s="44" t="n">
        <f aca="false">IFERROR(INDEX(Daten!$B$8:$B$21,MATCH(1,INDEX((Daten!$B$8:$B$21&gt;=(2*$A11*H$9*$B$7/($B$5*$B$6)))*(Daten!$C$8:$C$21&gt;=H$9),0),0)),"über 120")</f>
        <v>10</v>
      </c>
      <c r="I11" s="44" t="n">
        <f aca="false">IFERROR(INDEX(Daten!$B$8:$B$21,MATCH(1,INDEX((Daten!$B$8:$B$21&gt;=(2*$A11*I$9*$B$7/($B$5*$B$6)))*(Daten!$C$8:$C$21&gt;=I$9),0),0)),"über 120")</f>
        <v>16</v>
      </c>
      <c r="J11" s="44" t="n">
        <f aca="false">IFERROR(INDEX(Daten!$B$8:$B$21,MATCH(1,INDEX((Daten!$B$8:$B$21&gt;=(2*$A11*J$9*$B$7/($B$5*$B$6)))*(Daten!$C$8:$C$21&gt;=J$9),0),0)),"über 120")</f>
        <v>16</v>
      </c>
      <c r="K11" s="44" t="n">
        <f aca="false">IFERROR(INDEX(Daten!$B$8:$B$21,MATCH(1,INDEX((Daten!$B$8:$B$21&gt;=(2*$A11*K$9*$B$7/($B$5*$B$6)))*(Daten!$C$8:$C$21&gt;=K$9),0),0)),"über 120")</f>
        <v>25</v>
      </c>
      <c r="L11" s="44" t="n">
        <f aca="false">IFERROR(INDEX(Daten!$B$8:$B$21,MATCH(1,INDEX((Daten!$B$8:$B$21&gt;=(2*$A11*L$9*$B$7/($B$5*$B$6)))*(Daten!$C$8:$C$21&gt;=L$9),0),0)),"über 120")</f>
        <v>35</v>
      </c>
      <c r="M11" s="44" t="n">
        <f aca="false">IFERROR(INDEX(Daten!$B$8:$B$21,MATCH(1,INDEX((Daten!$B$8:$B$21&gt;=(2*$A11*M$9*$B$7/($B$5*$B$6)))*(Daten!$C$8:$C$21&gt;=M$9),0),0)),"über 120")</f>
        <v>70</v>
      </c>
      <c r="N11" s="44" t="n">
        <f aca="false">IFERROR(INDEX(Daten!$B$8:$B$21,MATCH(1,INDEX((Daten!$B$8:$B$21&gt;=(2*$A11*N$9*$B$7/($B$5*$B$6)))*(Daten!$C$8:$C$21&gt;=N$9),0),0)),"über 120")</f>
        <v>120</v>
      </c>
    </row>
    <row r="12" customFormat="false" ht="18.75" hidden="false" customHeight="true" outlineLevel="0" collapsed="false">
      <c r="A12" s="43" t="n">
        <v>3</v>
      </c>
      <c r="B12" s="44" t="n">
        <f aca="false">IFERROR(INDEX(Daten!$B$8:$B$21,MATCH(1,INDEX((Daten!$B$8:$B$21&gt;=(2*$A12*B$9*$B$7/($B$5*$B$6)))*(Daten!$C$8:$C$21&gt;=B$9),0),0)),"über 120")</f>
        <v>0.75</v>
      </c>
      <c r="C12" s="44" t="n">
        <f aca="false">IFERROR(INDEX(Daten!$B$8:$B$21,MATCH(1,INDEX((Daten!$B$8:$B$21&gt;=(2*$A12*C$9*$B$7/($B$5*$B$6)))*(Daten!$C$8:$C$21&gt;=C$9),0),0)),"über 120")</f>
        <v>1.5</v>
      </c>
      <c r="D12" s="44" t="n">
        <f aca="false">IFERROR(INDEX(Daten!$B$8:$B$21,MATCH(1,INDEX((Daten!$B$8:$B$21&gt;=(2*$A12*D$9*$B$7/($B$5*$B$6)))*(Daten!$C$8:$C$21&gt;=D$9),0),0)),"über 120")</f>
        <v>2.5</v>
      </c>
      <c r="E12" s="44" t="n">
        <f aca="false">IFERROR(INDEX(Daten!$B$8:$B$21,MATCH(1,INDEX((Daten!$B$8:$B$21&gt;=(2*$A12*E$9*$B$7/($B$5*$B$6)))*(Daten!$C$8:$C$21&gt;=E$9),0),0)),"über 120")</f>
        <v>4</v>
      </c>
      <c r="F12" s="44" t="n">
        <f aca="false">IFERROR(INDEX(Daten!$B$8:$B$21,MATCH(1,INDEX((Daten!$B$8:$B$21&gt;=(2*$A12*F$9*$B$7/($B$5*$B$6)))*(Daten!$C$8:$C$21&gt;=F$9),0),0)),"über 120")</f>
        <v>4</v>
      </c>
      <c r="G12" s="44" t="n">
        <f aca="false">IFERROR(INDEX(Daten!$B$8:$B$21,MATCH(1,INDEX((Daten!$B$8:$B$21&gt;=(2*$A12*G$9*$B$7/($B$5*$B$6)))*(Daten!$C$8:$C$21&gt;=G$9),0),0)),"über 120")</f>
        <v>6</v>
      </c>
      <c r="H12" s="44" t="n">
        <f aca="false">IFERROR(INDEX(Daten!$B$8:$B$21,MATCH(1,INDEX((Daten!$B$8:$B$21&gt;=(2*$A12*H$9*$B$7/($B$5*$B$6)))*(Daten!$C$8:$C$21&gt;=H$9),0),0)),"über 120")</f>
        <v>10</v>
      </c>
      <c r="I12" s="44" t="n">
        <f aca="false">IFERROR(INDEX(Daten!$B$8:$B$21,MATCH(1,INDEX((Daten!$B$8:$B$21&gt;=(2*$A12*I$9*$B$7/($B$5*$B$6)))*(Daten!$C$8:$C$21&gt;=I$9),0),0)),"über 120")</f>
        <v>16</v>
      </c>
      <c r="J12" s="44" t="n">
        <f aca="false">IFERROR(INDEX(Daten!$B$8:$B$21,MATCH(1,INDEX((Daten!$B$8:$B$21&gt;=(2*$A12*J$9*$B$7/($B$5*$B$6)))*(Daten!$C$8:$C$21&gt;=J$9),0),0)),"über 120")</f>
        <v>16</v>
      </c>
      <c r="K12" s="44" t="n">
        <f aca="false">IFERROR(INDEX(Daten!$B$8:$B$21,MATCH(1,INDEX((Daten!$B$8:$B$21&gt;=(2*$A12*K$9*$B$7/($B$5*$B$6)))*(Daten!$C$8:$C$21&gt;=K$9),0),0)),"über 120")</f>
        <v>25</v>
      </c>
      <c r="L12" s="44" t="n">
        <f aca="false">IFERROR(INDEX(Daten!$B$8:$B$21,MATCH(1,INDEX((Daten!$B$8:$B$21&gt;=(2*$A12*L$9*$B$7/($B$5*$B$6)))*(Daten!$C$8:$C$21&gt;=L$9),0),0)),"über 120")</f>
        <v>35</v>
      </c>
      <c r="M12" s="44" t="n">
        <f aca="false">IFERROR(INDEX(Daten!$B$8:$B$21,MATCH(1,INDEX((Daten!$B$8:$B$21&gt;=(2*$A12*M$9*$B$7/($B$5*$B$6)))*(Daten!$C$8:$C$21&gt;=M$9),0),0)),"über 120")</f>
        <v>70</v>
      </c>
      <c r="N12" s="44" t="n">
        <f aca="false">IFERROR(INDEX(Daten!$B$8:$B$21,MATCH(1,INDEX((Daten!$B$8:$B$21&gt;=(2*$A12*N$9*$B$7/($B$5*$B$6)))*(Daten!$C$8:$C$21&gt;=N$9),0),0)),"über 120")</f>
        <v>120</v>
      </c>
    </row>
    <row r="13" customFormat="false" ht="18.75" hidden="false" customHeight="true" outlineLevel="0" collapsed="false">
      <c r="A13" s="43" t="n">
        <v>4</v>
      </c>
      <c r="B13" s="44" t="n">
        <f aca="false">IFERROR(INDEX(Daten!$B$8:$B$21,MATCH(1,INDEX((Daten!$B$8:$B$21&gt;=(2*$A13*B$9*$B$7/($B$5*$B$6)))*(Daten!$C$8:$C$21&gt;=B$9),0),0)),"über 120")</f>
        <v>1</v>
      </c>
      <c r="C13" s="44" t="n">
        <f aca="false">IFERROR(INDEX(Daten!$B$8:$B$21,MATCH(1,INDEX((Daten!$B$8:$B$21&gt;=(2*$A13*C$9*$B$7/($B$5*$B$6)))*(Daten!$C$8:$C$21&gt;=C$9),0),0)),"über 120")</f>
        <v>2.5</v>
      </c>
      <c r="D13" s="44" t="n">
        <f aca="false">IFERROR(INDEX(Daten!$B$8:$B$21,MATCH(1,INDEX((Daten!$B$8:$B$21&gt;=(2*$A13*D$9*$B$7/($B$5*$B$6)))*(Daten!$C$8:$C$21&gt;=D$9),0),0)),"über 120")</f>
        <v>4</v>
      </c>
      <c r="E13" s="44" t="n">
        <f aca="false">IFERROR(INDEX(Daten!$B$8:$B$21,MATCH(1,INDEX((Daten!$B$8:$B$21&gt;=(2*$A13*E$9*$B$7/($B$5*$B$6)))*(Daten!$C$8:$C$21&gt;=E$9),0),0)),"über 120")</f>
        <v>4</v>
      </c>
      <c r="F13" s="44" t="n">
        <f aca="false">IFERROR(INDEX(Daten!$B$8:$B$21,MATCH(1,INDEX((Daten!$B$8:$B$21&gt;=(2*$A13*F$9*$B$7/($B$5*$B$6)))*(Daten!$C$8:$C$21&gt;=F$9),0),0)),"über 120")</f>
        <v>6</v>
      </c>
      <c r="G13" s="44" t="n">
        <f aca="false">IFERROR(INDEX(Daten!$B$8:$B$21,MATCH(1,INDEX((Daten!$B$8:$B$21&gt;=(2*$A13*G$9*$B$7/($B$5*$B$6)))*(Daten!$C$8:$C$21&gt;=G$9),0),0)),"über 120")</f>
        <v>6</v>
      </c>
      <c r="H13" s="44" t="n">
        <f aca="false">IFERROR(INDEX(Daten!$B$8:$B$21,MATCH(1,INDEX((Daten!$B$8:$B$21&gt;=(2*$A13*H$9*$B$7/($B$5*$B$6)))*(Daten!$C$8:$C$21&gt;=H$9),0),0)),"über 120")</f>
        <v>10</v>
      </c>
      <c r="I13" s="44" t="n">
        <f aca="false">IFERROR(INDEX(Daten!$B$8:$B$21,MATCH(1,INDEX((Daten!$B$8:$B$21&gt;=(2*$A13*I$9*$B$7/($B$5*$B$6)))*(Daten!$C$8:$C$21&gt;=I$9),0),0)),"über 120")</f>
        <v>16</v>
      </c>
      <c r="J13" s="44" t="n">
        <f aca="false">IFERROR(INDEX(Daten!$B$8:$B$21,MATCH(1,INDEX((Daten!$B$8:$B$21&gt;=(2*$A13*J$9*$B$7/($B$5*$B$6)))*(Daten!$C$8:$C$21&gt;=J$9),0),0)),"über 120")</f>
        <v>16</v>
      </c>
      <c r="K13" s="44" t="n">
        <f aca="false">IFERROR(INDEX(Daten!$B$8:$B$21,MATCH(1,INDEX((Daten!$B$8:$B$21&gt;=(2*$A13*K$9*$B$7/($B$5*$B$6)))*(Daten!$C$8:$C$21&gt;=K$9),0),0)),"über 120")</f>
        <v>25</v>
      </c>
      <c r="L13" s="44" t="n">
        <f aca="false">IFERROR(INDEX(Daten!$B$8:$B$21,MATCH(1,INDEX((Daten!$B$8:$B$21&gt;=(2*$A13*L$9*$B$7/($B$5*$B$6)))*(Daten!$C$8:$C$21&gt;=L$9),0),0)),"über 120")</f>
        <v>35</v>
      </c>
      <c r="M13" s="44" t="n">
        <f aca="false">IFERROR(INDEX(Daten!$B$8:$B$21,MATCH(1,INDEX((Daten!$B$8:$B$21&gt;=(2*$A13*M$9*$B$7/($B$5*$B$6)))*(Daten!$C$8:$C$21&gt;=M$9),0),0)),"über 120")</f>
        <v>70</v>
      </c>
      <c r="N13" s="44" t="n">
        <f aca="false">IFERROR(INDEX(Daten!$B$8:$B$21,MATCH(1,INDEX((Daten!$B$8:$B$21&gt;=(2*$A13*N$9*$B$7/($B$5*$B$6)))*(Daten!$C$8:$C$21&gt;=N$9),0),0)),"über 120")</f>
        <v>120</v>
      </c>
    </row>
    <row r="14" customFormat="false" ht="18.75" hidden="false" customHeight="true" outlineLevel="0" collapsed="false">
      <c r="A14" s="43" t="n">
        <v>5</v>
      </c>
      <c r="B14" s="44" t="n">
        <f aca="false">IFERROR(INDEX(Daten!$B$8:$B$21,MATCH(1,INDEX((Daten!$B$8:$B$21&gt;=(2*$A14*B$9*$B$7/($B$5*$B$6)))*(Daten!$C$8:$C$21&gt;=B$9),0),0)),"über 120")</f>
        <v>1.5</v>
      </c>
      <c r="C14" s="44" t="n">
        <f aca="false">IFERROR(INDEX(Daten!$B$8:$B$21,MATCH(1,INDEX((Daten!$B$8:$B$21&gt;=(2*$A14*C$9*$B$7/($B$5*$B$6)))*(Daten!$C$8:$C$21&gt;=C$9),0),0)),"über 120")</f>
        <v>2.5</v>
      </c>
      <c r="D14" s="44" t="n">
        <f aca="false">IFERROR(INDEX(Daten!$B$8:$B$21,MATCH(1,INDEX((Daten!$B$8:$B$21&gt;=(2*$A14*D$9*$B$7/($B$5*$B$6)))*(Daten!$C$8:$C$21&gt;=D$9),0),0)),"über 120")</f>
        <v>4</v>
      </c>
      <c r="E14" s="44" t="n">
        <f aca="false">IFERROR(INDEX(Daten!$B$8:$B$21,MATCH(1,INDEX((Daten!$B$8:$B$21&gt;=(2*$A14*E$9*$B$7/($B$5*$B$6)))*(Daten!$C$8:$C$21&gt;=E$9),0),0)),"über 120")</f>
        <v>6</v>
      </c>
      <c r="F14" s="44" t="n">
        <f aca="false">IFERROR(INDEX(Daten!$B$8:$B$21,MATCH(1,INDEX((Daten!$B$8:$B$21&gt;=(2*$A14*F$9*$B$7/($B$5*$B$6)))*(Daten!$C$8:$C$21&gt;=F$9),0),0)),"über 120")</f>
        <v>10</v>
      </c>
      <c r="G14" s="44" t="n">
        <f aca="false">IFERROR(INDEX(Daten!$B$8:$B$21,MATCH(1,INDEX((Daten!$B$8:$B$21&gt;=(2*$A14*G$9*$B$7/($B$5*$B$6)))*(Daten!$C$8:$C$21&gt;=G$9),0),0)),"über 120")</f>
        <v>10</v>
      </c>
      <c r="H14" s="44" t="n">
        <f aca="false">IFERROR(INDEX(Daten!$B$8:$B$21,MATCH(1,INDEX((Daten!$B$8:$B$21&gt;=(2*$A14*H$9*$B$7/($B$5*$B$6)))*(Daten!$C$8:$C$21&gt;=H$9),0),0)),"über 120")</f>
        <v>10</v>
      </c>
      <c r="I14" s="44" t="n">
        <f aca="false">IFERROR(INDEX(Daten!$B$8:$B$21,MATCH(1,INDEX((Daten!$B$8:$B$21&gt;=(2*$A14*I$9*$B$7/($B$5*$B$6)))*(Daten!$C$8:$C$21&gt;=I$9),0),0)),"über 120")</f>
        <v>16</v>
      </c>
      <c r="J14" s="44" t="n">
        <f aca="false">IFERROR(INDEX(Daten!$B$8:$B$21,MATCH(1,INDEX((Daten!$B$8:$B$21&gt;=(2*$A14*J$9*$B$7/($B$5*$B$6)))*(Daten!$C$8:$C$21&gt;=J$9),0),0)),"über 120")</f>
        <v>16</v>
      </c>
      <c r="K14" s="44" t="n">
        <f aca="false">IFERROR(INDEX(Daten!$B$8:$B$21,MATCH(1,INDEX((Daten!$B$8:$B$21&gt;=(2*$A14*K$9*$B$7/($B$5*$B$6)))*(Daten!$C$8:$C$21&gt;=K$9),0),0)),"über 120")</f>
        <v>25</v>
      </c>
      <c r="L14" s="44" t="n">
        <f aca="false">IFERROR(INDEX(Daten!$B$8:$B$21,MATCH(1,INDEX((Daten!$B$8:$B$21&gt;=(2*$A14*L$9*$B$7/($B$5*$B$6)))*(Daten!$C$8:$C$21&gt;=L$9),0),0)),"über 120")</f>
        <v>35</v>
      </c>
      <c r="M14" s="44" t="n">
        <f aca="false">IFERROR(INDEX(Daten!$B$8:$B$21,MATCH(1,INDEX((Daten!$B$8:$B$21&gt;=(2*$A14*M$9*$B$7/($B$5*$B$6)))*(Daten!$C$8:$C$21&gt;=M$9),0),0)),"über 120")</f>
        <v>70</v>
      </c>
      <c r="N14" s="44" t="n">
        <f aca="false">IFERROR(INDEX(Daten!$B$8:$B$21,MATCH(1,INDEX((Daten!$B$8:$B$21&gt;=(2*$A14*N$9*$B$7/($B$5*$B$6)))*(Daten!$C$8:$C$21&gt;=N$9),0),0)),"über 120")</f>
        <v>120</v>
      </c>
    </row>
    <row r="15" customFormat="false" ht="18.75" hidden="false" customHeight="true" outlineLevel="0" collapsed="false">
      <c r="A15" s="43" t="n">
        <v>7.5</v>
      </c>
      <c r="B15" s="44" t="n">
        <f aca="false">IFERROR(INDEX(Daten!$B$8:$B$21,MATCH(1,INDEX((Daten!$B$8:$B$21&gt;=(2*$A15*B$9*$B$7/($B$5*$B$6)))*(Daten!$C$8:$C$21&gt;=B$9),0),0)),"über 120")</f>
        <v>2.5</v>
      </c>
      <c r="C15" s="44" t="n">
        <f aca="false">IFERROR(INDEX(Daten!$B$8:$B$21,MATCH(1,INDEX((Daten!$B$8:$B$21&gt;=(2*$A15*C$9*$B$7/($B$5*$B$6)))*(Daten!$C$8:$C$21&gt;=C$9),0),0)),"über 120")</f>
        <v>4</v>
      </c>
      <c r="D15" s="44" t="n">
        <f aca="false">IFERROR(INDEX(Daten!$B$8:$B$21,MATCH(1,INDEX((Daten!$B$8:$B$21&gt;=(2*$A15*D$9*$B$7/($B$5*$B$6)))*(Daten!$C$8:$C$21&gt;=D$9),0),0)),"über 120")</f>
        <v>6</v>
      </c>
      <c r="E15" s="44" t="n">
        <f aca="false">IFERROR(INDEX(Daten!$B$8:$B$21,MATCH(1,INDEX((Daten!$B$8:$B$21&gt;=(2*$A15*E$9*$B$7/($B$5*$B$6)))*(Daten!$C$8:$C$21&gt;=E$9),0),0)),"über 120")</f>
        <v>10</v>
      </c>
      <c r="F15" s="44" t="n">
        <f aca="false">IFERROR(INDEX(Daten!$B$8:$B$21,MATCH(1,INDEX((Daten!$B$8:$B$21&gt;=(2*$A15*F$9*$B$7/($B$5*$B$6)))*(Daten!$C$8:$C$21&gt;=F$9),0),0)),"über 120")</f>
        <v>10</v>
      </c>
      <c r="G15" s="44" t="n">
        <f aca="false">IFERROR(INDEX(Daten!$B$8:$B$21,MATCH(1,INDEX((Daten!$B$8:$B$21&gt;=(2*$A15*G$9*$B$7/($B$5*$B$6)))*(Daten!$C$8:$C$21&gt;=G$9),0),0)),"über 120")</f>
        <v>16</v>
      </c>
      <c r="H15" s="44" t="n">
        <f aca="false">IFERROR(INDEX(Daten!$B$8:$B$21,MATCH(1,INDEX((Daten!$B$8:$B$21&gt;=(2*$A15*H$9*$B$7/($B$5*$B$6)))*(Daten!$C$8:$C$21&gt;=H$9),0),0)),"über 120")</f>
        <v>16</v>
      </c>
      <c r="I15" s="44" t="n">
        <f aca="false">IFERROR(INDEX(Daten!$B$8:$B$21,MATCH(1,INDEX((Daten!$B$8:$B$21&gt;=(2*$A15*I$9*$B$7/($B$5*$B$6)))*(Daten!$C$8:$C$21&gt;=I$9),0),0)),"über 120")</f>
        <v>25</v>
      </c>
      <c r="J15" s="44" t="n">
        <f aca="false">IFERROR(INDEX(Daten!$B$8:$B$21,MATCH(1,INDEX((Daten!$B$8:$B$21&gt;=(2*$A15*J$9*$B$7/($B$5*$B$6)))*(Daten!$C$8:$C$21&gt;=J$9),0),0)),"über 120")</f>
        <v>25</v>
      </c>
      <c r="K15" s="44" t="n">
        <f aca="false">IFERROR(INDEX(Daten!$B$8:$B$21,MATCH(1,INDEX((Daten!$B$8:$B$21&gt;=(2*$A15*K$9*$B$7/($B$5*$B$6)))*(Daten!$C$8:$C$21&gt;=K$9),0),0)),"über 120")</f>
        <v>35</v>
      </c>
      <c r="L15" s="44" t="n">
        <f aca="false">IFERROR(INDEX(Daten!$B$8:$B$21,MATCH(1,INDEX((Daten!$B$8:$B$21&gt;=(2*$A15*L$9*$B$7/($B$5*$B$6)))*(Daten!$C$8:$C$21&gt;=L$9),0),0)),"über 120")</f>
        <v>50</v>
      </c>
      <c r="M15" s="44" t="n">
        <f aca="false">IFERROR(INDEX(Daten!$B$8:$B$21,MATCH(1,INDEX((Daten!$B$8:$B$21&gt;=(2*$A15*M$9*$B$7/($B$5*$B$6)))*(Daten!$C$8:$C$21&gt;=M$9),0),0)),"über 120")</f>
        <v>70</v>
      </c>
      <c r="N15" s="44" t="n">
        <f aca="false">IFERROR(INDEX(Daten!$B$8:$B$21,MATCH(1,INDEX((Daten!$B$8:$B$21&gt;=(2*$A15*N$9*$B$7/($B$5*$B$6)))*(Daten!$C$8:$C$21&gt;=N$9),0),0)),"über 120")</f>
        <v>120</v>
      </c>
    </row>
    <row r="16" customFormat="false" ht="18.75" hidden="false" customHeight="true" outlineLevel="0" collapsed="false">
      <c r="A16" s="43" t="n">
        <v>10</v>
      </c>
      <c r="B16" s="44" t="n">
        <f aca="false">IFERROR(INDEX(Daten!$B$8:$B$21,MATCH(1,INDEX((Daten!$B$8:$B$21&gt;=(2*$A16*B$9*$B$7/($B$5*$B$6)))*(Daten!$C$8:$C$21&gt;=B$9),0),0)),"über 120")</f>
        <v>2.5</v>
      </c>
      <c r="C16" s="44" t="n">
        <f aca="false">IFERROR(INDEX(Daten!$B$8:$B$21,MATCH(1,INDEX((Daten!$B$8:$B$21&gt;=(2*$A16*C$9*$B$7/($B$5*$B$6)))*(Daten!$C$8:$C$21&gt;=C$9),0),0)),"über 120")</f>
        <v>6</v>
      </c>
      <c r="D16" s="44" t="n">
        <f aca="false">IFERROR(INDEX(Daten!$B$8:$B$21,MATCH(1,INDEX((Daten!$B$8:$B$21&gt;=(2*$A16*D$9*$B$7/($B$5*$B$6)))*(Daten!$C$8:$C$21&gt;=D$9),0),0)),"über 120")</f>
        <v>10</v>
      </c>
      <c r="E16" s="44" t="n">
        <f aca="false">IFERROR(INDEX(Daten!$B$8:$B$21,MATCH(1,INDEX((Daten!$B$8:$B$21&gt;=(2*$A16*E$9*$B$7/($B$5*$B$6)))*(Daten!$C$8:$C$21&gt;=E$9),0),0)),"über 120")</f>
        <v>10</v>
      </c>
      <c r="F16" s="44" t="n">
        <f aca="false">IFERROR(INDEX(Daten!$B$8:$B$21,MATCH(1,INDEX((Daten!$B$8:$B$21&gt;=(2*$A16*F$9*$B$7/($B$5*$B$6)))*(Daten!$C$8:$C$21&gt;=F$9),0),0)),"über 120")</f>
        <v>16</v>
      </c>
      <c r="G16" s="44" t="n">
        <f aca="false">IFERROR(INDEX(Daten!$B$8:$B$21,MATCH(1,INDEX((Daten!$B$8:$B$21&gt;=(2*$A16*G$9*$B$7/($B$5*$B$6)))*(Daten!$C$8:$C$21&gt;=G$9),0),0)),"über 120")</f>
        <v>16</v>
      </c>
      <c r="H16" s="44" t="n">
        <f aca="false">IFERROR(INDEX(Daten!$B$8:$B$21,MATCH(1,INDEX((Daten!$B$8:$B$21&gt;=(2*$A16*H$9*$B$7/($B$5*$B$6)))*(Daten!$C$8:$C$21&gt;=H$9),0),0)),"über 120")</f>
        <v>25</v>
      </c>
      <c r="I16" s="44" t="n">
        <f aca="false">IFERROR(INDEX(Daten!$B$8:$B$21,MATCH(1,INDEX((Daten!$B$8:$B$21&gt;=(2*$A16*I$9*$B$7/($B$5*$B$6)))*(Daten!$C$8:$C$21&gt;=I$9),0),0)),"über 120")</f>
        <v>25</v>
      </c>
      <c r="J16" s="44" t="n">
        <f aca="false">IFERROR(INDEX(Daten!$B$8:$B$21,MATCH(1,INDEX((Daten!$B$8:$B$21&gt;=(2*$A16*J$9*$B$7/($B$5*$B$6)))*(Daten!$C$8:$C$21&gt;=J$9),0),0)),"über 120")</f>
        <v>35</v>
      </c>
      <c r="K16" s="44" t="n">
        <f aca="false">IFERROR(INDEX(Daten!$B$8:$B$21,MATCH(1,INDEX((Daten!$B$8:$B$21&gt;=(2*$A16*K$9*$B$7/($B$5*$B$6)))*(Daten!$C$8:$C$21&gt;=K$9),0),0)),"über 120")</f>
        <v>50</v>
      </c>
      <c r="L16" s="44" t="n">
        <f aca="false">IFERROR(INDEX(Daten!$B$8:$B$21,MATCH(1,INDEX((Daten!$B$8:$B$21&gt;=(2*$A16*L$9*$B$7/($B$5*$B$6)))*(Daten!$C$8:$C$21&gt;=L$9),0),0)),"über 120")</f>
        <v>50</v>
      </c>
      <c r="M16" s="44" t="n">
        <f aca="false">IFERROR(INDEX(Daten!$B$8:$B$21,MATCH(1,INDEX((Daten!$B$8:$B$21&gt;=(2*$A16*M$9*$B$7/($B$5*$B$6)))*(Daten!$C$8:$C$21&gt;=M$9),0),0)),"über 120")</f>
        <v>95</v>
      </c>
      <c r="N16" s="44" t="n">
        <f aca="false">IFERROR(INDEX(Daten!$B$8:$B$21,MATCH(1,INDEX((Daten!$B$8:$B$21&gt;=(2*$A16*N$9*$B$7/($B$5*$B$6)))*(Daten!$C$8:$C$21&gt;=N$9),0),0)),"über 120")</f>
        <v>120</v>
      </c>
    </row>
    <row r="17" customFormat="false" ht="18.75" hidden="false" customHeight="true" outlineLevel="0" collapsed="false">
      <c r="A17" s="43" t="n">
        <v>15</v>
      </c>
      <c r="B17" s="44" t="n">
        <f aca="false">IFERROR(INDEX(Daten!$B$8:$B$21,MATCH(1,INDEX((Daten!$B$8:$B$21&gt;=(2*$A17*B$9*$B$7/($B$5*$B$6)))*(Daten!$C$8:$C$21&gt;=B$9),0),0)),"über 120")</f>
        <v>4</v>
      </c>
      <c r="C17" s="44" t="n">
        <f aca="false">IFERROR(INDEX(Daten!$B$8:$B$21,MATCH(1,INDEX((Daten!$B$8:$B$21&gt;=(2*$A17*C$9*$B$7/($B$5*$B$6)))*(Daten!$C$8:$C$21&gt;=C$9),0),0)),"über 120")</f>
        <v>10</v>
      </c>
      <c r="D17" s="44" t="n">
        <f aca="false">IFERROR(INDEX(Daten!$B$8:$B$21,MATCH(1,INDEX((Daten!$B$8:$B$21&gt;=(2*$A17*D$9*$B$7/($B$5*$B$6)))*(Daten!$C$8:$C$21&gt;=D$9),0),0)),"über 120")</f>
        <v>16</v>
      </c>
      <c r="E17" s="44" t="n">
        <f aca="false">IFERROR(INDEX(Daten!$B$8:$B$21,MATCH(1,INDEX((Daten!$B$8:$B$21&gt;=(2*$A17*E$9*$B$7/($B$5*$B$6)))*(Daten!$C$8:$C$21&gt;=E$9),0),0)),"über 120")</f>
        <v>16</v>
      </c>
      <c r="F17" s="44" t="n">
        <f aca="false">IFERROR(INDEX(Daten!$B$8:$B$21,MATCH(1,INDEX((Daten!$B$8:$B$21&gt;=(2*$A17*F$9*$B$7/($B$5*$B$6)))*(Daten!$C$8:$C$21&gt;=F$9),0),0)),"über 120")</f>
        <v>25</v>
      </c>
      <c r="G17" s="44" t="n">
        <f aca="false">IFERROR(INDEX(Daten!$B$8:$B$21,MATCH(1,INDEX((Daten!$B$8:$B$21&gt;=(2*$A17*G$9*$B$7/($B$5*$B$6)))*(Daten!$C$8:$C$21&gt;=G$9),0),0)),"über 120")</f>
        <v>25</v>
      </c>
      <c r="H17" s="44" t="n">
        <f aca="false">IFERROR(INDEX(Daten!$B$8:$B$21,MATCH(1,INDEX((Daten!$B$8:$B$21&gt;=(2*$A17*H$9*$B$7/($B$5*$B$6)))*(Daten!$C$8:$C$21&gt;=H$9),0),0)),"über 120")</f>
        <v>35</v>
      </c>
      <c r="I17" s="44" t="n">
        <f aca="false">IFERROR(INDEX(Daten!$B$8:$B$21,MATCH(1,INDEX((Daten!$B$8:$B$21&gt;=(2*$A17*I$9*$B$7/($B$5*$B$6)))*(Daten!$C$8:$C$21&gt;=I$9),0),0)),"über 120")</f>
        <v>50</v>
      </c>
      <c r="J17" s="44" t="n">
        <f aca="false">IFERROR(INDEX(Daten!$B$8:$B$21,MATCH(1,INDEX((Daten!$B$8:$B$21&gt;=(2*$A17*J$9*$B$7/($B$5*$B$6)))*(Daten!$C$8:$C$21&gt;=J$9),0),0)),"über 120")</f>
        <v>50</v>
      </c>
      <c r="K17" s="44" t="n">
        <f aca="false">IFERROR(INDEX(Daten!$B$8:$B$21,MATCH(1,INDEX((Daten!$B$8:$B$21&gt;=(2*$A17*K$9*$B$7/($B$5*$B$6)))*(Daten!$C$8:$C$21&gt;=K$9),0),0)),"über 120")</f>
        <v>70</v>
      </c>
      <c r="L17" s="44" t="n">
        <f aca="false">IFERROR(INDEX(Daten!$B$8:$B$21,MATCH(1,INDEX((Daten!$B$8:$B$21&gt;=(2*$A17*L$9*$B$7/($B$5*$B$6)))*(Daten!$C$8:$C$21&gt;=L$9),0),0)),"über 120")</f>
        <v>95</v>
      </c>
      <c r="M17" s="44" t="n">
        <f aca="false">IFERROR(INDEX(Daten!$B$8:$B$21,MATCH(1,INDEX((Daten!$B$8:$B$21&gt;=(2*$A17*M$9*$B$7/($B$5*$B$6)))*(Daten!$C$8:$C$21&gt;=M$9),0),0)),"über 120")</f>
        <v>120</v>
      </c>
      <c r="N17" s="44" t="str">
        <f aca="false">IFERROR(INDEX(Daten!$B$8:$B$21,MATCH(1,INDEX((Daten!$B$8:$B$21&gt;=(2*$A17*N$9*$B$7/($B$5*$B$6)))*(Daten!$C$8:$C$21&gt;=N$9),0),0)),"über 120")</f>
        <v>über 120</v>
      </c>
    </row>
    <row r="18" customFormat="false" ht="18.75" hidden="false" customHeight="true" outlineLevel="0" collapsed="false">
      <c r="A18" s="43" t="n">
        <v>20</v>
      </c>
      <c r="B18" s="44" t="n">
        <f aca="false">IFERROR(INDEX(Daten!$B$8:$B$21,MATCH(1,INDEX((Daten!$B$8:$B$21&gt;=(2*$A18*B$9*$B$7/($B$5*$B$6)))*(Daten!$C$8:$C$21&gt;=B$9),0),0)),"über 120")</f>
        <v>6</v>
      </c>
      <c r="C18" s="44" t="n">
        <f aca="false">IFERROR(INDEX(Daten!$B$8:$B$21,MATCH(1,INDEX((Daten!$B$8:$B$21&gt;=(2*$A18*C$9*$B$7/($B$5*$B$6)))*(Daten!$C$8:$C$21&gt;=C$9),0),0)),"über 120")</f>
        <v>10</v>
      </c>
      <c r="D18" s="44" t="n">
        <f aca="false">IFERROR(INDEX(Daten!$B$8:$B$21,MATCH(1,INDEX((Daten!$B$8:$B$21&gt;=(2*$A18*D$9*$B$7/($B$5*$B$6)))*(Daten!$C$8:$C$21&gt;=D$9),0),0)),"über 120")</f>
        <v>16</v>
      </c>
      <c r="E18" s="44" t="n">
        <f aca="false">IFERROR(INDEX(Daten!$B$8:$B$21,MATCH(1,INDEX((Daten!$B$8:$B$21&gt;=(2*$A18*E$9*$B$7/($B$5*$B$6)))*(Daten!$C$8:$C$21&gt;=E$9),0),0)),"über 120")</f>
        <v>25</v>
      </c>
      <c r="F18" s="44" t="n">
        <f aca="false">IFERROR(INDEX(Daten!$B$8:$B$21,MATCH(1,INDEX((Daten!$B$8:$B$21&gt;=(2*$A18*F$9*$B$7/($B$5*$B$6)))*(Daten!$C$8:$C$21&gt;=F$9),0),0)),"über 120")</f>
        <v>25</v>
      </c>
      <c r="G18" s="44" t="n">
        <f aca="false">IFERROR(INDEX(Daten!$B$8:$B$21,MATCH(1,INDEX((Daten!$B$8:$B$21&gt;=(2*$A18*G$9*$B$7/($B$5*$B$6)))*(Daten!$C$8:$C$21&gt;=G$9),0),0)),"über 120")</f>
        <v>35</v>
      </c>
      <c r="H18" s="44" t="n">
        <f aca="false">IFERROR(INDEX(Daten!$B$8:$B$21,MATCH(1,INDEX((Daten!$B$8:$B$21&gt;=(2*$A18*H$9*$B$7/($B$5*$B$6)))*(Daten!$C$8:$C$21&gt;=H$9),0),0)),"über 120")</f>
        <v>50</v>
      </c>
      <c r="I18" s="44" t="n">
        <f aca="false">IFERROR(INDEX(Daten!$B$8:$B$21,MATCH(1,INDEX((Daten!$B$8:$B$21&gt;=(2*$A18*I$9*$B$7/($B$5*$B$6)))*(Daten!$C$8:$C$21&gt;=I$9),0),0)),"über 120")</f>
        <v>50</v>
      </c>
      <c r="J18" s="44" t="n">
        <f aca="false">IFERROR(INDEX(Daten!$B$8:$B$21,MATCH(1,INDEX((Daten!$B$8:$B$21&gt;=(2*$A18*J$9*$B$7/($B$5*$B$6)))*(Daten!$C$8:$C$21&gt;=J$9),0),0)),"über 120")</f>
        <v>70</v>
      </c>
      <c r="K18" s="44" t="n">
        <f aca="false">IFERROR(INDEX(Daten!$B$8:$B$21,MATCH(1,INDEX((Daten!$B$8:$B$21&gt;=(2*$A18*K$9*$B$7/($B$5*$B$6)))*(Daten!$C$8:$C$21&gt;=K$9),0),0)),"über 120")</f>
        <v>95</v>
      </c>
      <c r="L18" s="44" t="n">
        <f aca="false">IFERROR(INDEX(Daten!$B$8:$B$21,MATCH(1,INDEX((Daten!$B$8:$B$21&gt;=(2*$A18*L$9*$B$7/($B$5*$B$6)))*(Daten!$C$8:$C$21&gt;=L$9),0),0)),"über 120")</f>
        <v>120</v>
      </c>
      <c r="M18" s="44" t="str">
        <f aca="false">IFERROR(INDEX(Daten!$B$8:$B$21,MATCH(1,INDEX((Daten!$B$8:$B$21&gt;=(2*$A18*M$9*$B$7/($B$5*$B$6)))*(Daten!$C$8:$C$21&gt;=M$9),0),0)),"über 120")</f>
        <v>über 120</v>
      </c>
      <c r="N18" s="44" t="str">
        <f aca="false">IFERROR(INDEX(Daten!$B$8:$B$21,MATCH(1,INDEX((Daten!$B$8:$B$21&gt;=(2*$A18*N$9*$B$7/($B$5*$B$6)))*(Daten!$C$8:$C$21&gt;=N$9),0),0)),"über 120")</f>
        <v>über 120</v>
      </c>
    </row>
    <row r="20" customFormat="false" ht="15" hidden="false" customHeight="false" outlineLevel="0" collapsed="false">
      <c r="A20" s="22" t="s">
        <v>61</v>
      </c>
    </row>
    <row r="22" customFormat="false" ht="15" hidden="false" customHeight="false" outlineLevel="0" collapsed="false">
      <c r="B22" s="28" t="s">
        <v>46</v>
      </c>
    </row>
    <row r="23" customFormat="false" ht="15" hidden="false" customHeight="false" outlineLevel="0" collapsed="false">
      <c r="B23" s="29" t="s">
        <v>47</v>
      </c>
    </row>
    <row r="24" customFormat="false" ht="15" hidden="false" customHeight="false" outlineLevel="0" collapsed="false">
      <c r="B24" s="30" t="s">
        <v>48</v>
      </c>
    </row>
  </sheetData>
  <mergeCells count="5">
    <mergeCell ref="E6:F6"/>
    <mergeCell ref="G6:H6"/>
    <mergeCell ref="I6:J6"/>
    <mergeCell ref="K6:L6"/>
    <mergeCell ref="M6:N6"/>
  </mergeCells>
  <conditionalFormatting sqref="B10:N18">
    <cfRule type="cellIs" priority="2" operator="between" aboveAverage="0" equalAverage="0" bottom="0" percent="0" rank="0" text="" dxfId="3">
      <formula>0</formula>
      <formula>6</formula>
    </cfRule>
    <cfRule type="cellIs" priority="3" operator="between" aboveAverage="0" equalAverage="0" bottom="0" percent="0" rank="0" text="" dxfId="4">
      <formula>6.01</formula>
      <formula>25</formula>
    </cfRule>
    <cfRule type="cellIs" priority="4" operator="between" aboveAverage="0" equalAverage="0" bottom="0" percent="0" rank="0" text="" dxfId="5">
      <formula>25.01</formula>
      <formula>70</formula>
    </cfRule>
    <cfRule type="cellIs" priority="5" operator="between" aboveAverage="0" equalAverage="0" bottom="0" percent="0" rank="0" text="" dxfId="6">
      <formula>70.01</formula>
      <formula>120</formula>
    </cfRule>
    <cfRule type="cellIs" priority="6" operator="equal" aboveAverage="0" equalAverage="0" bottom="0" percent="0" rank="0" text="" dxfId="7">
      <formula>"über 120"</formula>
    </cfRule>
  </conditionalFormatting>
  <dataValidations count="1">
    <dataValidation allowBlank="false" errorStyle="stop" operator="between" showDropDown="false" showErrorMessage="false" showInputMessage="false" sqref="B6" type="list">
      <formula1>"2%,3%,4%,5%"</formula1>
      <formula2>0</formula2>
    </dataValidation>
  </dataValidations>
  <hyperlinks>
    <hyperlink ref="A4" r:id="rId1" display="➜ Online-Kabelrechner mit passenden Kabeln: www.solar-autark.com/kabelrechner"/>
    <hyperlink ref="B23" r:id="rId2" display="www.solar-autar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D835"/>
    <pageSetUpPr fitToPage="true"/>
  </sheetPr>
  <dimension ref="A1:O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4" min="2" style="0" width="9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A2" s="2" t="s">
        <v>63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6.5" hidden="false" customHeight="true" outlineLevel="0" collapsed="false">
      <c r="A3" s="3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1.75" hidden="false" customHeight="true" outlineLevel="0" collapsed="false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5" hidden="false" customHeight="false" outlineLevel="0" collapsed="false">
      <c r="A5" s="8" t="s">
        <v>5</v>
      </c>
      <c r="B5" s="31" t="n">
        <v>48</v>
      </c>
      <c r="C5" s="32" t="s">
        <v>6</v>
      </c>
      <c r="D5" s="11" t="s">
        <v>51</v>
      </c>
    </row>
    <row r="6" customFormat="false" ht="15" hidden="false" customHeight="false" outlineLevel="0" collapsed="false">
      <c r="A6" s="8" t="s">
        <v>52</v>
      </c>
      <c r="B6" s="33" t="n">
        <v>0.03</v>
      </c>
      <c r="D6" s="34" t="s">
        <v>53</v>
      </c>
      <c r="E6" s="35" t="s">
        <v>54</v>
      </c>
      <c r="F6" s="35"/>
      <c r="G6" s="36" t="s">
        <v>55</v>
      </c>
      <c r="H6" s="36"/>
      <c r="I6" s="37" t="s">
        <v>56</v>
      </c>
      <c r="J6" s="37"/>
      <c r="K6" s="38" t="s">
        <v>57</v>
      </c>
      <c r="L6" s="38"/>
      <c r="M6" s="39" t="s">
        <v>58</v>
      </c>
      <c r="N6" s="39"/>
    </row>
    <row r="7" customFormat="false" ht="15" hidden="false" customHeight="false" outlineLevel="0" collapsed="false">
      <c r="A7" s="14" t="s">
        <v>59</v>
      </c>
      <c r="B7" s="40" t="n">
        <f aca="false">Rechner!$C$12</f>
        <v>0.0178</v>
      </c>
    </row>
    <row r="9" customFormat="false" ht="15" hidden="false" customHeight="false" outlineLevel="0" collapsed="false">
      <c r="A9" s="41" t="s">
        <v>60</v>
      </c>
      <c r="B9" s="42" t="n">
        <v>5</v>
      </c>
      <c r="C9" s="42" t="n">
        <v>10</v>
      </c>
      <c r="D9" s="42" t="n">
        <v>15</v>
      </c>
      <c r="E9" s="42" t="n">
        <v>20</v>
      </c>
      <c r="F9" s="42" t="n">
        <v>25</v>
      </c>
      <c r="G9" s="42" t="n">
        <v>30</v>
      </c>
      <c r="H9" s="42" t="n">
        <v>40</v>
      </c>
      <c r="I9" s="42" t="n">
        <v>50</v>
      </c>
      <c r="J9" s="42" t="n">
        <v>60</v>
      </c>
      <c r="K9" s="42" t="n">
        <v>80</v>
      </c>
      <c r="L9" s="42" t="n">
        <v>100</v>
      </c>
      <c r="M9" s="42" t="n">
        <v>150</v>
      </c>
      <c r="N9" s="42" t="n">
        <v>200</v>
      </c>
    </row>
    <row r="10" customFormat="false" ht="18.75" hidden="false" customHeight="true" outlineLevel="0" collapsed="false">
      <c r="A10" s="43" t="n">
        <v>1</v>
      </c>
      <c r="B10" s="44" t="n">
        <f aca="false">IFERROR(INDEX(Daten!$B$8:$B$21,MATCH(1,INDEX((Daten!$B$8:$B$21&gt;=(2*$A10*B$9*$B$7/($B$5*$B$6)))*(Daten!$C$8:$C$21&gt;=B$9),0),0)),"über 120")</f>
        <v>0.75</v>
      </c>
      <c r="C10" s="44" t="n">
        <f aca="false">IFERROR(INDEX(Daten!$B$8:$B$21,MATCH(1,INDEX((Daten!$B$8:$B$21&gt;=(2*$A10*C$9*$B$7/($B$5*$B$6)))*(Daten!$C$8:$C$21&gt;=C$9),0),0)),"über 120")</f>
        <v>1</v>
      </c>
      <c r="D10" s="44" t="n">
        <f aca="false">IFERROR(INDEX(Daten!$B$8:$B$21,MATCH(1,INDEX((Daten!$B$8:$B$21&gt;=(2*$A10*D$9*$B$7/($B$5*$B$6)))*(Daten!$C$8:$C$21&gt;=D$9),0),0)),"über 120")</f>
        <v>1.5</v>
      </c>
      <c r="E10" s="44" t="n">
        <f aca="false">IFERROR(INDEX(Daten!$B$8:$B$21,MATCH(1,INDEX((Daten!$B$8:$B$21&gt;=(2*$A10*E$9*$B$7/($B$5*$B$6)))*(Daten!$C$8:$C$21&gt;=E$9),0),0)),"über 120")</f>
        <v>2.5</v>
      </c>
      <c r="F10" s="44" t="n">
        <f aca="false">IFERROR(INDEX(Daten!$B$8:$B$21,MATCH(1,INDEX((Daten!$B$8:$B$21&gt;=(2*$A10*F$9*$B$7/($B$5*$B$6)))*(Daten!$C$8:$C$21&gt;=F$9),0),0)),"über 120")</f>
        <v>4</v>
      </c>
      <c r="G10" s="44" t="n">
        <f aca="false">IFERROR(INDEX(Daten!$B$8:$B$21,MATCH(1,INDEX((Daten!$B$8:$B$21&gt;=(2*$A10*G$9*$B$7/($B$5*$B$6)))*(Daten!$C$8:$C$21&gt;=G$9),0),0)),"über 120")</f>
        <v>6</v>
      </c>
      <c r="H10" s="44" t="n">
        <f aca="false">IFERROR(INDEX(Daten!$B$8:$B$21,MATCH(1,INDEX((Daten!$B$8:$B$21&gt;=(2*$A10*H$9*$B$7/($B$5*$B$6)))*(Daten!$C$8:$C$21&gt;=H$9),0),0)),"über 120")</f>
        <v>10</v>
      </c>
      <c r="I10" s="44" t="n">
        <f aca="false">IFERROR(INDEX(Daten!$B$8:$B$21,MATCH(1,INDEX((Daten!$B$8:$B$21&gt;=(2*$A10*I$9*$B$7/($B$5*$B$6)))*(Daten!$C$8:$C$21&gt;=I$9),0),0)),"über 120")</f>
        <v>16</v>
      </c>
      <c r="J10" s="44" t="n">
        <f aca="false">IFERROR(INDEX(Daten!$B$8:$B$21,MATCH(1,INDEX((Daten!$B$8:$B$21&gt;=(2*$A10*J$9*$B$7/($B$5*$B$6)))*(Daten!$C$8:$C$21&gt;=J$9),0),0)),"über 120")</f>
        <v>16</v>
      </c>
      <c r="K10" s="44" t="n">
        <f aca="false">IFERROR(INDEX(Daten!$B$8:$B$21,MATCH(1,INDEX((Daten!$B$8:$B$21&gt;=(2*$A10*K$9*$B$7/($B$5*$B$6)))*(Daten!$C$8:$C$21&gt;=K$9),0),0)),"über 120")</f>
        <v>25</v>
      </c>
      <c r="L10" s="44" t="n">
        <f aca="false">IFERROR(INDEX(Daten!$B$8:$B$21,MATCH(1,INDEX((Daten!$B$8:$B$21&gt;=(2*$A10*L$9*$B$7/($B$5*$B$6)))*(Daten!$C$8:$C$21&gt;=L$9),0),0)),"über 120")</f>
        <v>35</v>
      </c>
      <c r="M10" s="44" t="n">
        <f aca="false">IFERROR(INDEX(Daten!$B$8:$B$21,MATCH(1,INDEX((Daten!$B$8:$B$21&gt;=(2*$A10*M$9*$B$7/($B$5*$B$6)))*(Daten!$C$8:$C$21&gt;=M$9),0),0)),"über 120")</f>
        <v>70</v>
      </c>
      <c r="N10" s="44" t="n">
        <f aca="false">IFERROR(INDEX(Daten!$B$8:$B$21,MATCH(1,INDEX((Daten!$B$8:$B$21&gt;=(2*$A10*N$9*$B$7/($B$5*$B$6)))*(Daten!$C$8:$C$21&gt;=N$9),0),0)),"über 120")</f>
        <v>120</v>
      </c>
    </row>
    <row r="11" customFormat="false" ht="18.75" hidden="false" customHeight="true" outlineLevel="0" collapsed="false">
      <c r="A11" s="43" t="n">
        <v>2</v>
      </c>
      <c r="B11" s="44" t="n">
        <f aca="false">IFERROR(INDEX(Daten!$B$8:$B$21,MATCH(1,INDEX((Daten!$B$8:$B$21&gt;=(2*$A11*B$9*$B$7/($B$5*$B$6)))*(Daten!$C$8:$C$21&gt;=B$9),0),0)),"über 120")</f>
        <v>0.75</v>
      </c>
      <c r="C11" s="44" t="n">
        <f aca="false">IFERROR(INDEX(Daten!$B$8:$B$21,MATCH(1,INDEX((Daten!$B$8:$B$21&gt;=(2*$A11*C$9*$B$7/($B$5*$B$6)))*(Daten!$C$8:$C$21&gt;=C$9),0),0)),"über 120")</f>
        <v>1</v>
      </c>
      <c r="D11" s="44" t="n">
        <f aca="false">IFERROR(INDEX(Daten!$B$8:$B$21,MATCH(1,INDEX((Daten!$B$8:$B$21&gt;=(2*$A11*D$9*$B$7/($B$5*$B$6)))*(Daten!$C$8:$C$21&gt;=D$9),0),0)),"über 120")</f>
        <v>1.5</v>
      </c>
      <c r="E11" s="44" t="n">
        <f aca="false">IFERROR(INDEX(Daten!$B$8:$B$21,MATCH(1,INDEX((Daten!$B$8:$B$21&gt;=(2*$A11*E$9*$B$7/($B$5*$B$6)))*(Daten!$C$8:$C$21&gt;=E$9),0),0)),"über 120")</f>
        <v>2.5</v>
      </c>
      <c r="F11" s="44" t="n">
        <f aca="false">IFERROR(INDEX(Daten!$B$8:$B$21,MATCH(1,INDEX((Daten!$B$8:$B$21&gt;=(2*$A11*F$9*$B$7/($B$5*$B$6)))*(Daten!$C$8:$C$21&gt;=F$9),0),0)),"über 120")</f>
        <v>4</v>
      </c>
      <c r="G11" s="44" t="n">
        <f aca="false">IFERROR(INDEX(Daten!$B$8:$B$21,MATCH(1,INDEX((Daten!$B$8:$B$21&gt;=(2*$A11*G$9*$B$7/($B$5*$B$6)))*(Daten!$C$8:$C$21&gt;=G$9),0),0)),"über 120")</f>
        <v>6</v>
      </c>
      <c r="H11" s="44" t="n">
        <f aca="false">IFERROR(INDEX(Daten!$B$8:$B$21,MATCH(1,INDEX((Daten!$B$8:$B$21&gt;=(2*$A11*H$9*$B$7/($B$5*$B$6)))*(Daten!$C$8:$C$21&gt;=H$9),0),0)),"über 120")</f>
        <v>10</v>
      </c>
      <c r="I11" s="44" t="n">
        <f aca="false">IFERROR(INDEX(Daten!$B$8:$B$21,MATCH(1,INDEX((Daten!$B$8:$B$21&gt;=(2*$A11*I$9*$B$7/($B$5*$B$6)))*(Daten!$C$8:$C$21&gt;=I$9),0),0)),"über 120")</f>
        <v>16</v>
      </c>
      <c r="J11" s="44" t="n">
        <f aca="false">IFERROR(INDEX(Daten!$B$8:$B$21,MATCH(1,INDEX((Daten!$B$8:$B$21&gt;=(2*$A11*J$9*$B$7/($B$5*$B$6)))*(Daten!$C$8:$C$21&gt;=J$9),0),0)),"über 120")</f>
        <v>16</v>
      </c>
      <c r="K11" s="44" t="n">
        <f aca="false">IFERROR(INDEX(Daten!$B$8:$B$21,MATCH(1,INDEX((Daten!$B$8:$B$21&gt;=(2*$A11*K$9*$B$7/($B$5*$B$6)))*(Daten!$C$8:$C$21&gt;=K$9),0),0)),"über 120")</f>
        <v>25</v>
      </c>
      <c r="L11" s="44" t="n">
        <f aca="false">IFERROR(INDEX(Daten!$B$8:$B$21,MATCH(1,INDEX((Daten!$B$8:$B$21&gt;=(2*$A11*L$9*$B$7/($B$5*$B$6)))*(Daten!$C$8:$C$21&gt;=L$9),0),0)),"über 120")</f>
        <v>35</v>
      </c>
      <c r="M11" s="44" t="n">
        <f aca="false">IFERROR(INDEX(Daten!$B$8:$B$21,MATCH(1,INDEX((Daten!$B$8:$B$21&gt;=(2*$A11*M$9*$B$7/($B$5*$B$6)))*(Daten!$C$8:$C$21&gt;=M$9),0),0)),"über 120")</f>
        <v>70</v>
      </c>
      <c r="N11" s="44" t="n">
        <f aca="false">IFERROR(INDEX(Daten!$B$8:$B$21,MATCH(1,INDEX((Daten!$B$8:$B$21&gt;=(2*$A11*N$9*$B$7/($B$5*$B$6)))*(Daten!$C$8:$C$21&gt;=N$9),0),0)),"über 120")</f>
        <v>120</v>
      </c>
    </row>
    <row r="12" customFormat="false" ht="18.75" hidden="false" customHeight="true" outlineLevel="0" collapsed="false">
      <c r="A12" s="43" t="n">
        <v>3</v>
      </c>
      <c r="B12" s="44" t="n">
        <f aca="false">IFERROR(INDEX(Daten!$B$8:$B$21,MATCH(1,INDEX((Daten!$B$8:$B$21&gt;=(2*$A12*B$9*$B$7/($B$5*$B$6)))*(Daten!$C$8:$C$21&gt;=B$9),0),0)),"über 120")</f>
        <v>0.75</v>
      </c>
      <c r="C12" s="44" t="n">
        <f aca="false">IFERROR(INDEX(Daten!$B$8:$B$21,MATCH(1,INDEX((Daten!$B$8:$B$21&gt;=(2*$A12*C$9*$B$7/($B$5*$B$6)))*(Daten!$C$8:$C$21&gt;=C$9),0),0)),"über 120")</f>
        <v>1</v>
      </c>
      <c r="D12" s="44" t="n">
        <f aca="false">IFERROR(INDEX(Daten!$B$8:$B$21,MATCH(1,INDEX((Daten!$B$8:$B$21&gt;=(2*$A12*D$9*$B$7/($B$5*$B$6)))*(Daten!$C$8:$C$21&gt;=D$9),0),0)),"über 120")</f>
        <v>1.5</v>
      </c>
      <c r="E12" s="44" t="n">
        <f aca="false">IFERROR(INDEX(Daten!$B$8:$B$21,MATCH(1,INDEX((Daten!$B$8:$B$21&gt;=(2*$A12*E$9*$B$7/($B$5*$B$6)))*(Daten!$C$8:$C$21&gt;=E$9),0),0)),"über 120")</f>
        <v>2.5</v>
      </c>
      <c r="F12" s="44" t="n">
        <f aca="false">IFERROR(INDEX(Daten!$B$8:$B$21,MATCH(1,INDEX((Daten!$B$8:$B$21&gt;=(2*$A12*F$9*$B$7/($B$5*$B$6)))*(Daten!$C$8:$C$21&gt;=F$9),0),0)),"über 120")</f>
        <v>4</v>
      </c>
      <c r="G12" s="44" t="n">
        <f aca="false">IFERROR(INDEX(Daten!$B$8:$B$21,MATCH(1,INDEX((Daten!$B$8:$B$21&gt;=(2*$A12*G$9*$B$7/($B$5*$B$6)))*(Daten!$C$8:$C$21&gt;=G$9),0),0)),"über 120")</f>
        <v>6</v>
      </c>
      <c r="H12" s="44" t="n">
        <f aca="false">IFERROR(INDEX(Daten!$B$8:$B$21,MATCH(1,INDEX((Daten!$B$8:$B$21&gt;=(2*$A12*H$9*$B$7/($B$5*$B$6)))*(Daten!$C$8:$C$21&gt;=H$9),0),0)),"über 120")</f>
        <v>10</v>
      </c>
      <c r="I12" s="44" t="n">
        <f aca="false">IFERROR(INDEX(Daten!$B$8:$B$21,MATCH(1,INDEX((Daten!$B$8:$B$21&gt;=(2*$A12*I$9*$B$7/($B$5*$B$6)))*(Daten!$C$8:$C$21&gt;=I$9),0),0)),"über 120")</f>
        <v>16</v>
      </c>
      <c r="J12" s="44" t="n">
        <f aca="false">IFERROR(INDEX(Daten!$B$8:$B$21,MATCH(1,INDEX((Daten!$B$8:$B$21&gt;=(2*$A12*J$9*$B$7/($B$5*$B$6)))*(Daten!$C$8:$C$21&gt;=J$9),0),0)),"über 120")</f>
        <v>16</v>
      </c>
      <c r="K12" s="44" t="n">
        <f aca="false">IFERROR(INDEX(Daten!$B$8:$B$21,MATCH(1,INDEX((Daten!$B$8:$B$21&gt;=(2*$A12*K$9*$B$7/($B$5*$B$6)))*(Daten!$C$8:$C$21&gt;=K$9),0),0)),"über 120")</f>
        <v>25</v>
      </c>
      <c r="L12" s="44" t="n">
        <f aca="false">IFERROR(INDEX(Daten!$B$8:$B$21,MATCH(1,INDEX((Daten!$B$8:$B$21&gt;=(2*$A12*L$9*$B$7/($B$5*$B$6)))*(Daten!$C$8:$C$21&gt;=L$9),0),0)),"über 120")</f>
        <v>35</v>
      </c>
      <c r="M12" s="44" t="n">
        <f aca="false">IFERROR(INDEX(Daten!$B$8:$B$21,MATCH(1,INDEX((Daten!$B$8:$B$21&gt;=(2*$A12*M$9*$B$7/($B$5*$B$6)))*(Daten!$C$8:$C$21&gt;=M$9),0),0)),"über 120")</f>
        <v>70</v>
      </c>
      <c r="N12" s="44" t="n">
        <f aca="false">IFERROR(INDEX(Daten!$B$8:$B$21,MATCH(1,INDEX((Daten!$B$8:$B$21&gt;=(2*$A12*N$9*$B$7/($B$5*$B$6)))*(Daten!$C$8:$C$21&gt;=N$9),0),0)),"über 120")</f>
        <v>120</v>
      </c>
    </row>
    <row r="13" customFormat="false" ht="18.75" hidden="false" customHeight="true" outlineLevel="0" collapsed="false">
      <c r="A13" s="43" t="n">
        <v>4</v>
      </c>
      <c r="B13" s="44" t="n">
        <f aca="false">IFERROR(INDEX(Daten!$B$8:$B$21,MATCH(1,INDEX((Daten!$B$8:$B$21&gt;=(2*$A13*B$9*$B$7/($B$5*$B$6)))*(Daten!$C$8:$C$21&gt;=B$9),0),0)),"über 120")</f>
        <v>0.75</v>
      </c>
      <c r="C13" s="44" t="n">
        <f aca="false">IFERROR(INDEX(Daten!$B$8:$B$21,MATCH(1,INDEX((Daten!$B$8:$B$21&gt;=(2*$A13*C$9*$B$7/($B$5*$B$6)))*(Daten!$C$8:$C$21&gt;=C$9),0),0)),"über 120")</f>
        <v>1</v>
      </c>
      <c r="D13" s="44" t="n">
        <f aca="false">IFERROR(INDEX(Daten!$B$8:$B$21,MATCH(1,INDEX((Daten!$B$8:$B$21&gt;=(2*$A13*D$9*$B$7/($B$5*$B$6)))*(Daten!$C$8:$C$21&gt;=D$9),0),0)),"über 120")</f>
        <v>1.5</v>
      </c>
      <c r="E13" s="44" t="n">
        <f aca="false">IFERROR(INDEX(Daten!$B$8:$B$21,MATCH(1,INDEX((Daten!$B$8:$B$21&gt;=(2*$A13*E$9*$B$7/($B$5*$B$6)))*(Daten!$C$8:$C$21&gt;=E$9),0),0)),"über 120")</f>
        <v>2.5</v>
      </c>
      <c r="F13" s="44" t="n">
        <f aca="false">IFERROR(INDEX(Daten!$B$8:$B$21,MATCH(1,INDEX((Daten!$B$8:$B$21&gt;=(2*$A13*F$9*$B$7/($B$5*$B$6)))*(Daten!$C$8:$C$21&gt;=F$9),0),0)),"über 120")</f>
        <v>4</v>
      </c>
      <c r="G13" s="44" t="n">
        <f aca="false">IFERROR(INDEX(Daten!$B$8:$B$21,MATCH(1,INDEX((Daten!$B$8:$B$21&gt;=(2*$A13*G$9*$B$7/($B$5*$B$6)))*(Daten!$C$8:$C$21&gt;=G$9),0),0)),"über 120")</f>
        <v>6</v>
      </c>
      <c r="H13" s="44" t="n">
        <f aca="false">IFERROR(INDEX(Daten!$B$8:$B$21,MATCH(1,INDEX((Daten!$B$8:$B$21&gt;=(2*$A13*H$9*$B$7/($B$5*$B$6)))*(Daten!$C$8:$C$21&gt;=H$9),0),0)),"über 120")</f>
        <v>10</v>
      </c>
      <c r="I13" s="44" t="n">
        <f aca="false">IFERROR(INDEX(Daten!$B$8:$B$21,MATCH(1,INDEX((Daten!$B$8:$B$21&gt;=(2*$A13*I$9*$B$7/($B$5*$B$6)))*(Daten!$C$8:$C$21&gt;=I$9),0),0)),"über 120")</f>
        <v>16</v>
      </c>
      <c r="J13" s="44" t="n">
        <f aca="false">IFERROR(INDEX(Daten!$B$8:$B$21,MATCH(1,INDEX((Daten!$B$8:$B$21&gt;=(2*$A13*J$9*$B$7/($B$5*$B$6)))*(Daten!$C$8:$C$21&gt;=J$9),0),0)),"über 120")</f>
        <v>16</v>
      </c>
      <c r="K13" s="44" t="n">
        <f aca="false">IFERROR(INDEX(Daten!$B$8:$B$21,MATCH(1,INDEX((Daten!$B$8:$B$21&gt;=(2*$A13*K$9*$B$7/($B$5*$B$6)))*(Daten!$C$8:$C$21&gt;=K$9),0),0)),"über 120")</f>
        <v>25</v>
      </c>
      <c r="L13" s="44" t="n">
        <f aca="false">IFERROR(INDEX(Daten!$B$8:$B$21,MATCH(1,INDEX((Daten!$B$8:$B$21&gt;=(2*$A13*L$9*$B$7/($B$5*$B$6)))*(Daten!$C$8:$C$21&gt;=L$9),0),0)),"über 120")</f>
        <v>35</v>
      </c>
      <c r="M13" s="44" t="n">
        <f aca="false">IFERROR(INDEX(Daten!$B$8:$B$21,MATCH(1,INDEX((Daten!$B$8:$B$21&gt;=(2*$A13*M$9*$B$7/($B$5*$B$6)))*(Daten!$C$8:$C$21&gt;=M$9),0),0)),"über 120")</f>
        <v>70</v>
      </c>
      <c r="N13" s="44" t="n">
        <f aca="false">IFERROR(INDEX(Daten!$B$8:$B$21,MATCH(1,INDEX((Daten!$B$8:$B$21&gt;=(2*$A13*N$9*$B$7/($B$5*$B$6)))*(Daten!$C$8:$C$21&gt;=N$9),0),0)),"über 120")</f>
        <v>120</v>
      </c>
    </row>
    <row r="14" customFormat="false" ht="18.75" hidden="false" customHeight="true" outlineLevel="0" collapsed="false">
      <c r="A14" s="43" t="n">
        <v>5</v>
      </c>
      <c r="B14" s="44" t="n">
        <f aca="false">IFERROR(INDEX(Daten!$B$8:$B$21,MATCH(1,INDEX((Daten!$B$8:$B$21&gt;=(2*$A14*B$9*$B$7/($B$5*$B$6)))*(Daten!$C$8:$C$21&gt;=B$9),0),0)),"über 120")</f>
        <v>0.75</v>
      </c>
      <c r="C14" s="44" t="n">
        <f aca="false">IFERROR(INDEX(Daten!$B$8:$B$21,MATCH(1,INDEX((Daten!$B$8:$B$21&gt;=(2*$A14*C$9*$B$7/($B$5*$B$6)))*(Daten!$C$8:$C$21&gt;=C$9),0),0)),"über 120")</f>
        <v>1.5</v>
      </c>
      <c r="D14" s="44" t="n">
        <f aca="false">IFERROR(INDEX(Daten!$B$8:$B$21,MATCH(1,INDEX((Daten!$B$8:$B$21&gt;=(2*$A14*D$9*$B$7/($B$5*$B$6)))*(Daten!$C$8:$C$21&gt;=D$9),0),0)),"über 120")</f>
        <v>2.5</v>
      </c>
      <c r="E14" s="44" t="n">
        <f aca="false">IFERROR(INDEX(Daten!$B$8:$B$21,MATCH(1,INDEX((Daten!$B$8:$B$21&gt;=(2*$A14*E$9*$B$7/($B$5*$B$6)))*(Daten!$C$8:$C$21&gt;=E$9),0),0)),"über 120")</f>
        <v>2.5</v>
      </c>
      <c r="F14" s="44" t="n">
        <f aca="false">IFERROR(INDEX(Daten!$B$8:$B$21,MATCH(1,INDEX((Daten!$B$8:$B$21&gt;=(2*$A14*F$9*$B$7/($B$5*$B$6)))*(Daten!$C$8:$C$21&gt;=F$9),0),0)),"über 120")</f>
        <v>4</v>
      </c>
      <c r="G14" s="44" t="n">
        <f aca="false">IFERROR(INDEX(Daten!$B$8:$B$21,MATCH(1,INDEX((Daten!$B$8:$B$21&gt;=(2*$A14*G$9*$B$7/($B$5*$B$6)))*(Daten!$C$8:$C$21&gt;=G$9),0),0)),"über 120")</f>
        <v>6</v>
      </c>
      <c r="H14" s="44" t="n">
        <f aca="false">IFERROR(INDEX(Daten!$B$8:$B$21,MATCH(1,INDEX((Daten!$B$8:$B$21&gt;=(2*$A14*H$9*$B$7/($B$5*$B$6)))*(Daten!$C$8:$C$21&gt;=H$9),0),0)),"über 120")</f>
        <v>10</v>
      </c>
      <c r="I14" s="44" t="n">
        <f aca="false">IFERROR(INDEX(Daten!$B$8:$B$21,MATCH(1,INDEX((Daten!$B$8:$B$21&gt;=(2*$A14*I$9*$B$7/($B$5*$B$6)))*(Daten!$C$8:$C$21&gt;=I$9),0),0)),"über 120")</f>
        <v>16</v>
      </c>
      <c r="J14" s="44" t="n">
        <f aca="false">IFERROR(INDEX(Daten!$B$8:$B$21,MATCH(1,INDEX((Daten!$B$8:$B$21&gt;=(2*$A14*J$9*$B$7/($B$5*$B$6)))*(Daten!$C$8:$C$21&gt;=J$9),0),0)),"über 120")</f>
        <v>16</v>
      </c>
      <c r="K14" s="44" t="n">
        <f aca="false">IFERROR(INDEX(Daten!$B$8:$B$21,MATCH(1,INDEX((Daten!$B$8:$B$21&gt;=(2*$A14*K$9*$B$7/($B$5*$B$6)))*(Daten!$C$8:$C$21&gt;=K$9),0),0)),"über 120")</f>
        <v>25</v>
      </c>
      <c r="L14" s="44" t="n">
        <f aca="false">IFERROR(INDEX(Daten!$B$8:$B$21,MATCH(1,INDEX((Daten!$B$8:$B$21&gt;=(2*$A14*L$9*$B$7/($B$5*$B$6)))*(Daten!$C$8:$C$21&gt;=L$9),0),0)),"über 120")</f>
        <v>35</v>
      </c>
      <c r="M14" s="44" t="n">
        <f aca="false">IFERROR(INDEX(Daten!$B$8:$B$21,MATCH(1,INDEX((Daten!$B$8:$B$21&gt;=(2*$A14*M$9*$B$7/($B$5*$B$6)))*(Daten!$C$8:$C$21&gt;=M$9),0),0)),"über 120")</f>
        <v>70</v>
      </c>
      <c r="N14" s="44" t="n">
        <f aca="false">IFERROR(INDEX(Daten!$B$8:$B$21,MATCH(1,INDEX((Daten!$B$8:$B$21&gt;=(2*$A14*N$9*$B$7/($B$5*$B$6)))*(Daten!$C$8:$C$21&gt;=N$9),0),0)),"über 120")</f>
        <v>120</v>
      </c>
    </row>
    <row r="15" customFormat="false" ht="18.75" hidden="false" customHeight="true" outlineLevel="0" collapsed="false">
      <c r="A15" s="43" t="n">
        <v>7.5</v>
      </c>
      <c r="B15" s="44" t="n">
        <f aca="false">IFERROR(INDEX(Daten!$B$8:$B$21,MATCH(1,INDEX((Daten!$B$8:$B$21&gt;=(2*$A15*B$9*$B$7/($B$5*$B$6)))*(Daten!$C$8:$C$21&gt;=B$9),0),0)),"über 120")</f>
        <v>1</v>
      </c>
      <c r="C15" s="44" t="n">
        <f aca="false">IFERROR(INDEX(Daten!$B$8:$B$21,MATCH(1,INDEX((Daten!$B$8:$B$21&gt;=(2*$A15*C$9*$B$7/($B$5*$B$6)))*(Daten!$C$8:$C$21&gt;=C$9),0),0)),"über 120")</f>
        <v>2.5</v>
      </c>
      <c r="D15" s="44" t="n">
        <f aca="false">IFERROR(INDEX(Daten!$B$8:$B$21,MATCH(1,INDEX((Daten!$B$8:$B$21&gt;=(2*$A15*D$9*$B$7/($B$5*$B$6)))*(Daten!$C$8:$C$21&gt;=D$9),0),0)),"über 120")</f>
        <v>4</v>
      </c>
      <c r="E15" s="44" t="n">
        <f aca="false">IFERROR(INDEX(Daten!$B$8:$B$21,MATCH(1,INDEX((Daten!$B$8:$B$21&gt;=(2*$A15*E$9*$B$7/($B$5*$B$6)))*(Daten!$C$8:$C$21&gt;=E$9),0),0)),"über 120")</f>
        <v>4</v>
      </c>
      <c r="F15" s="44" t="n">
        <f aca="false">IFERROR(INDEX(Daten!$B$8:$B$21,MATCH(1,INDEX((Daten!$B$8:$B$21&gt;=(2*$A15*F$9*$B$7/($B$5*$B$6)))*(Daten!$C$8:$C$21&gt;=F$9),0),0)),"über 120")</f>
        <v>6</v>
      </c>
      <c r="G15" s="44" t="n">
        <f aca="false">IFERROR(INDEX(Daten!$B$8:$B$21,MATCH(1,INDEX((Daten!$B$8:$B$21&gt;=(2*$A15*G$9*$B$7/($B$5*$B$6)))*(Daten!$C$8:$C$21&gt;=G$9),0),0)),"über 120")</f>
        <v>6</v>
      </c>
      <c r="H15" s="44" t="n">
        <f aca="false">IFERROR(INDEX(Daten!$B$8:$B$21,MATCH(1,INDEX((Daten!$B$8:$B$21&gt;=(2*$A15*H$9*$B$7/($B$5*$B$6)))*(Daten!$C$8:$C$21&gt;=H$9),0),0)),"über 120")</f>
        <v>10</v>
      </c>
      <c r="I15" s="44" t="n">
        <f aca="false">IFERROR(INDEX(Daten!$B$8:$B$21,MATCH(1,INDEX((Daten!$B$8:$B$21&gt;=(2*$A15*I$9*$B$7/($B$5*$B$6)))*(Daten!$C$8:$C$21&gt;=I$9),0),0)),"über 120")</f>
        <v>16</v>
      </c>
      <c r="J15" s="44" t="n">
        <f aca="false">IFERROR(INDEX(Daten!$B$8:$B$21,MATCH(1,INDEX((Daten!$B$8:$B$21&gt;=(2*$A15*J$9*$B$7/($B$5*$B$6)))*(Daten!$C$8:$C$21&gt;=J$9),0),0)),"über 120")</f>
        <v>16</v>
      </c>
      <c r="K15" s="44" t="n">
        <f aca="false">IFERROR(INDEX(Daten!$B$8:$B$21,MATCH(1,INDEX((Daten!$B$8:$B$21&gt;=(2*$A15*K$9*$B$7/($B$5*$B$6)))*(Daten!$C$8:$C$21&gt;=K$9),0),0)),"über 120")</f>
        <v>25</v>
      </c>
      <c r="L15" s="44" t="n">
        <f aca="false">IFERROR(INDEX(Daten!$B$8:$B$21,MATCH(1,INDEX((Daten!$B$8:$B$21&gt;=(2*$A15*L$9*$B$7/($B$5*$B$6)))*(Daten!$C$8:$C$21&gt;=L$9),0),0)),"über 120")</f>
        <v>35</v>
      </c>
      <c r="M15" s="44" t="n">
        <f aca="false">IFERROR(INDEX(Daten!$B$8:$B$21,MATCH(1,INDEX((Daten!$B$8:$B$21&gt;=(2*$A15*M$9*$B$7/($B$5*$B$6)))*(Daten!$C$8:$C$21&gt;=M$9),0),0)),"über 120")</f>
        <v>70</v>
      </c>
      <c r="N15" s="44" t="n">
        <f aca="false">IFERROR(INDEX(Daten!$B$8:$B$21,MATCH(1,INDEX((Daten!$B$8:$B$21&gt;=(2*$A15*N$9*$B$7/($B$5*$B$6)))*(Daten!$C$8:$C$21&gt;=N$9),0),0)),"über 120")</f>
        <v>120</v>
      </c>
    </row>
    <row r="16" customFormat="false" ht="18.75" hidden="false" customHeight="true" outlineLevel="0" collapsed="false">
      <c r="A16" s="43" t="n">
        <v>10</v>
      </c>
      <c r="B16" s="44" t="n">
        <f aca="false">IFERROR(INDEX(Daten!$B$8:$B$21,MATCH(1,INDEX((Daten!$B$8:$B$21&gt;=(2*$A16*B$9*$B$7/($B$5*$B$6)))*(Daten!$C$8:$C$21&gt;=B$9),0),0)),"über 120")</f>
        <v>1.5</v>
      </c>
      <c r="C16" s="44" t="n">
        <f aca="false">IFERROR(INDEX(Daten!$B$8:$B$21,MATCH(1,INDEX((Daten!$B$8:$B$21&gt;=(2*$A16*C$9*$B$7/($B$5*$B$6)))*(Daten!$C$8:$C$21&gt;=C$9),0),0)),"über 120")</f>
        <v>2.5</v>
      </c>
      <c r="D16" s="44" t="n">
        <f aca="false">IFERROR(INDEX(Daten!$B$8:$B$21,MATCH(1,INDEX((Daten!$B$8:$B$21&gt;=(2*$A16*D$9*$B$7/($B$5*$B$6)))*(Daten!$C$8:$C$21&gt;=D$9),0),0)),"über 120")</f>
        <v>4</v>
      </c>
      <c r="E16" s="44" t="n">
        <f aca="false">IFERROR(INDEX(Daten!$B$8:$B$21,MATCH(1,INDEX((Daten!$B$8:$B$21&gt;=(2*$A16*E$9*$B$7/($B$5*$B$6)))*(Daten!$C$8:$C$21&gt;=E$9),0),0)),"über 120")</f>
        <v>6</v>
      </c>
      <c r="F16" s="44" t="n">
        <f aca="false">IFERROR(INDEX(Daten!$B$8:$B$21,MATCH(1,INDEX((Daten!$B$8:$B$21&gt;=(2*$A16*F$9*$B$7/($B$5*$B$6)))*(Daten!$C$8:$C$21&gt;=F$9),0),0)),"über 120")</f>
        <v>10</v>
      </c>
      <c r="G16" s="44" t="n">
        <f aca="false">IFERROR(INDEX(Daten!$B$8:$B$21,MATCH(1,INDEX((Daten!$B$8:$B$21&gt;=(2*$A16*G$9*$B$7/($B$5*$B$6)))*(Daten!$C$8:$C$21&gt;=G$9),0),0)),"über 120")</f>
        <v>10</v>
      </c>
      <c r="H16" s="44" t="n">
        <f aca="false">IFERROR(INDEX(Daten!$B$8:$B$21,MATCH(1,INDEX((Daten!$B$8:$B$21&gt;=(2*$A16*H$9*$B$7/($B$5*$B$6)))*(Daten!$C$8:$C$21&gt;=H$9),0),0)),"über 120")</f>
        <v>10</v>
      </c>
      <c r="I16" s="44" t="n">
        <f aca="false">IFERROR(INDEX(Daten!$B$8:$B$21,MATCH(1,INDEX((Daten!$B$8:$B$21&gt;=(2*$A16*I$9*$B$7/($B$5*$B$6)))*(Daten!$C$8:$C$21&gt;=I$9),0),0)),"über 120")</f>
        <v>16</v>
      </c>
      <c r="J16" s="44" t="n">
        <f aca="false">IFERROR(INDEX(Daten!$B$8:$B$21,MATCH(1,INDEX((Daten!$B$8:$B$21&gt;=(2*$A16*J$9*$B$7/($B$5*$B$6)))*(Daten!$C$8:$C$21&gt;=J$9),0),0)),"über 120")</f>
        <v>16</v>
      </c>
      <c r="K16" s="44" t="n">
        <f aca="false">IFERROR(INDEX(Daten!$B$8:$B$21,MATCH(1,INDEX((Daten!$B$8:$B$21&gt;=(2*$A16*K$9*$B$7/($B$5*$B$6)))*(Daten!$C$8:$C$21&gt;=K$9),0),0)),"über 120")</f>
        <v>25</v>
      </c>
      <c r="L16" s="44" t="n">
        <f aca="false">IFERROR(INDEX(Daten!$B$8:$B$21,MATCH(1,INDEX((Daten!$B$8:$B$21&gt;=(2*$A16*L$9*$B$7/($B$5*$B$6)))*(Daten!$C$8:$C$21&gt;=L$9),0),0)),"über 120")</f>
        <v>35</v>
      </c>
      <c r="M16" s="44" t="n">
        <f aca="false">IFERROR(INDEX(Daten!$B$8:$B$21,MATCH(1,INDEX((Daten!$B$8:$B$21&gt;=(2*$A16*M$9*$B$7/($B$5*$B$6)))*(Daten!$C$8:$C$21&gt;=M$9),0),0)),"über 120")</f>
        <v>70</v>
      </c>
      <c r="N16" s="44" t="n">
        <f aca="false">IFERROR(INDEX(Daten!$B$8:$B$21,MATCH(1,INDEX((Daten!$B$8:$B$21&gt;=(2*$A16*N$9*$B$7/($B$5*$B$6)))*(Daten!$C$8:$C$21&gt;=N$9),0),0)),"über 120")</f>
        <v>120</v>
      </c>
    </row>
    <row r="17" customFormat="false" ht="18.75" hidden="false" customHeight="true" outlineLevel="0" collapsed="false">
      <c r="A17" s="43" t="n">
        <v>15</v>
      </c>
      <c r="B17" s="44" t="n">
        <f aca="false">IFERROR(INDEX(Daten!$B$8:$B$21,MATCH(1,INDEX((Daten!$B$8:$B$21&gt;=(2*$A17*B$9*$B$7/($B$5*$B$6)))*(Daten!$C$8:$C$21&gt;=B$9),0),0)),"über 120")</f>
        <v>2.5</v>
      </c>
      <c r="C17" s="44" t="n">
        <f aca="false">IFERROR(INDEX(Daten!$B$8:$B$21,MATCH(1,INDEX((Daten!$B$8:$B$21&gt;=(2*$A17*C$9*$B$7/($B$5*$B$6)))*(Daten!$C$8:$C$21&gt;=C$9),0),0)),"über 120")</f>
        <v>4</v>
      </c>
      <c r="D17" s="44" t="n">
        <f aca="false">IFERROR(INDEX(Daten!$B$8:$B$21,MATCH(1,INDEX((Daten!$B$8:$B$21&gt;=(2*$A17*D$9*$B$7/($B$5*$B$6)))*(Daten!$C$8:$C$21&gt;=D$9),0),0)),"über 120")</f>
        <v>6</v>
      </c>
      <c r="E17" s="44" t="n">
        <f aca="false">IFERROR(INDEX(Daten!$B$8:$B$21,MATCH(1,INDEX((Daten!$B$8:$B$21&gt;=(2*$A17*E$9*$B$7/($B$5*$B$6)))*(Daten!$C$8:$C$21&gt;=E$9),0),0)),"über 120")</f>
        <v>10</v>
      </c>
      <c r="F17" s="44" t="n">
        <f aca="false">IFERROR(INDEX(Daten!$B$8:$B$21,MATCH(1,INDEX((Daten!$B$8:$B$21&gt;=(2*$A17*F$9*$B$7/($B$5*$B$6)))*(Daten!$C$8:$C$21&gt;=F$9),0),0)),"über 120")</f>
        <v>10</v>
      </c>
      <c r="G17" s="44" t="n">
        <f aca="false">IFERROR(INDEX(Daten!$B$8:$B$21,MATCH(1,INDEX((Daten!$B$8:$B$21&gt;=(2*$A17*G$9*$B$7/($B$5*$B$6)))*(Daten!$C$8:$C$21&gt;=G$9),0),0)),"über 120")</f>
        <v>16</v>
      </c>
      <c r="H17" s="44" t="n">
        <f aca="false">IFERROR(INDEX(Daten!$B$8:$B$21,MATCH(1,INDEX((Daten!$B$8:$B$21&gt;=(2*$A17*H$9*$B$7/($B$5*$B$6)))*(Daten!$C$8:$C$21&gt;=H$9),0),0)),"über 120")</f>
        <v>16</v>
      </c>
      <c r="I17" s="44" t="n">
        <f aca="false">IFERROR(INDEX(Daten!$B$8:$B$21,MATCH(1,INDEX((Daten!$B$8:$B$21&gt;=(2*$A17*I$9*$B$7/($B$5*$B$6)))*(Daten!$C$8:$C$21&gt;=I$9),0),0)),"über 120")</f>
        <v>25</v>
      </c>
      <c r="J17" s="44" t="n">
        <f aca="false">IFERROR(INDEX(Daten!$B$8:$B$21,MATCH(1,INDEX((Daten!$B$8:$B$21&gt;=(2*$A17*J$9*$B$7/($B$5*$B$6)))*(Daten!$C$8:$C$21&gt;=J$9),0),0)),"über 120")</f>
        <v>25</v>
      </c>
      <c r="K17" s="44" t="n">
        <f aca="false">IFERROR(INDEX(Daten!$B$8:$B$21,MATCH(1,INDEX((Daten!$B$8:$B$21&gt;=(2*$A17*K$9*$B$7/($B$5*$B$6)))*(Daten!$C$8:$C$21&gt;=K$9),0),0)),"über 120")</f>
        <v>35</v>
      </c>
      <c r="L17" s="44" t="n">
        <f aca="false">IFERROR(INDEX(Daten!$B$8:$B$21,MATCH(1,INDEX((Daten!$B$8:$B$21&gt;=(2*$A17*L$9*$B$7/($B$5*$B$6)))*(Daten!$C$8:$C$21&gt;=L$9),0),0)),"über 120")</f>
        <v>50</v>
      </c>
      <c r="M17" s="44" t="n">
        <f aca="false">IFERROR(INDEX(Daten!$B$8:$B$21,MATCH(1,INDEX((Daten!$B$8:$B$21&gt;=(2*$A17*M$9*$B$7/($B$5*$B$6)))*(Daten!$C$8:$C$21&gt;=M$9),0),0)),"über 120")</f>
        <v>70</v>
      </c>
      <c r="N17" s="44" t="n">
        <f aca="false">IFERROR(INDEX(Daten!$B$8:$B$21,MATCH(1,INDEX((Daten!$B$8:$B$21&gt;=(2*$A17*N$9*$B$7/($B$5*$B$6)))*(Daten!$C$8:$C$21&gt;=N$9),0),0)),"über 120")</f>
        <v>120</v>
      </c>
    </row>
    <row r="18" customFormat="false" ht="18.75" hidden="false" customHeight="true" outlineLevel="0" collapsed="false">
      <c r="A18" s="43" t="n">
        <v>20</v>
      </c>
      <c r="B18" s="44" t="n">
        <f aca="false">IFERROR(INDEX(Daten!$B$8:$B$21,MATCH(1,INDEX((Daten!$B$8:$B$21&gt;=(2*$A18*B$9*$B$7/($B$5*$B$6)))*(Daten!$C$8:$C$21&gt;=B$9),0),0)),"über 120")</f>
        <v>2.5</v>
      </c>
      <c r="C18" s="44" t="n">
        <f aca="false">IFERROR(INDEX(Daten!$B$8:$B$21,MATCH(1,INDEX((Daten!$B$8:$B$21&gt;=(2*$A18*C$9*$B$7/($B$5*$B$6)))*(Daten!$C$8:$C$21&gt;=C$9),0),0)),"über 120")</f>
        <v>6</v>
      </c>
      <c r="D18" s="44" t="n">
        <f aca="false">IFERROR(INDEX(Daten!$B$8:$B$21,MATCH(1,INDEX((Daten!$B$8:$B$21&gt;=(2*$A18*D$9*$B$7/($B$5*$B$6)))*(Daten!$C$8:$C$21&gt;=D$9),0),0)),"über 120")</f>
        <v>10</v>
      </c>
      <c r="E18" s="44" t="n">
        <f aca="false">IFERROR(INDEX(Daten!$B$8:$B$21,MATCH(1,INDEX((Daten!$B$8:$B$21&gt;=(2*$A18*E$9*$B$7/($B$5*$B$6)))*(Daten!$C$8:$C$21&gt;=E$9),0),0)),"über 120")</f>
        <v>10</v>
      </c>
      <c r="F18" s="44" t="n">
        <f aca="false">IFERROR(INDEX(Daten!$B$8:$B$21,MATCH(1,INDEX((Daten!$B$8:$B$21&gt;=(2*$A18*F$9*$B$7/($B$5*$B$6)))*(Daten!$C$8:$C$21&gt;=F$9),0),0)),"über 120")</f>
        <v>16</v>
      </c>
      <c r="G18" s="44" t="n">
        <f aca="false">IFERROR(INDEX(Daten!$B$8:$B$21,MATCH(1,INDEX((Daten!$B$8:$B$21&gt;=(2*$A18*G$9*$B$7/($B$5*$B$6)))*(Daten!$C$8:$C$21&gt;=G$9),0),0)),"über 120")</f>
        <v>16</v>
      </c>
      <c r="H18" s="44" t="n">
        <f aca="false">IFERROR(INDEX(Daten!$B$8:$B$21,MATCH(1,INDEX((Daten!$B$8:$B$21&gt;=(2*$A18*H$9*$B$7/($B$5*$B$6)))*(Daten!$C$8:$C$21&gt;=H$9),0),0)),"über 120")</f>
        <v>25</v>
      </c>
      <c r="I18" s="44" t="n">
        <f aca="false">IFERROR(INDEX(Daten!$B$8:$B$21,MATCH(1,INDEX((Daten!$B$8:$B$21&gt;=(2*$A18*I$9*$B$7/($B$5*$B$6)))*(Daten!$C$8:$C$21&gt;=I$9),0),0)),"über 120")</f>
        <v>25</v>
      </c>
      <c r="J18" s="44" t="n">
        <f aca="false">IFERROR(INDEX(Daten!$B$8:$B$21,MATCH(1,INDEX((Daten!$B$8:$B$21&gt;=(2*$A18*J$9*$B$7/($B$5*$B$6)))*(Daten!$C$8:$C$21&gt;=J$9),0),0)),"über 120")</f>
        <v>35</v>
      </c>
      <c r="K18" s="44" t="n">
        <f aca="false">IFERROR(INDEX(Daten!$B$8:$B$21,MATCH(1,INDEX((Daten!$B$8:$B$21&gt;=(2*$A18*K$9*$B$7/($B$5*$B$6)))*(Daten!$C$8:$C$21&gt;=K$9),0),0)),"über 120")</f>
        <v>50</v>
      </c>
      <c r="L18" s="44" t="n">
        <f aca="false">IFERROR(INDEX(Daten!$B$8:$B$21,MATCH(1,INDEX((Daten!$B$8:$B$21&gt;=(2*$A18*L$9*$B$7/($B$5*$B$6)))*(Daten!$C$8:$C$21&gt;=L$9),0),0)),"über 120")</f>
        <v>50</v>
      </c>
      <c r="M18" s="44" t="n">
        <f aca="false">IFERROR(INDEX(Daten!$B$8:$B$21,MATCH(1,INDEX((Daten!$B$8:$B$21&gt;=(2*$A18*M$9*$B$7/($B$5*$B$6)))*(Daten!$C$8:$C$21&gt;=M$9),0),0)),"über 120")</f>
        <v>95</v>
      </c>
      <c r="N18" s="44" t="n">
        <f aca="false">IFERROR(INDEX(Daten!$B$8:$B$21,MATCH(1,INDEX((Daten!$B$8:$B$21&gt;=(2*$A18*N$9*$B$7/($B$5*$B$6)))*(Daten!$C$8:$C$21&gt;=N$9),0),0)),"über 120")</f>
        <v>120</v>
      </c>
    </row>
    <row r="20" customFormat="false" ht="15" hidden="false" customHeight="false" outlineLevel="0" collapsed="false">
      <c r="A20" s="22" t="s">
        <v>61</v>
      </c>
    </row>
    <row r="22" customFormat="false" ht="15" hidden="false" customHeight="false" outlineLevel="0" collapsed="false">
      <c r="B22" s="28" t="s">
        <v>46</v>
      </c>
    </row>
    <row r="23" customFormat="false" ht="15" hidden="false" customHeight="false" outlineLevel="0" collapsed="false">
      <c r="B23" s="29" t="s">
        <v>47</v>
      </c>
    </row>
    <row r="24" customFormat="false" ht="15" hidden="false" customHeight="false" outlineLevel="0" collapsed="false">
      <c r="B24" s="30" t="s">
        <v>48</v>
      </c>
    </row>
  </sheetData>
  <mergeCells count="5">
    <mergeCell ref="E6:F6"/>
    <mergeCell ref="G6:H6"/>
    <mergeCell ref="I6:J6"/>
    <mergeCell ref="K6:L6"/>
    <mergeCell ref="M6:N6"/>
  </mergeCells>
  <conditionalFormatting sqref="B10:N18">
    <cfRule type="cellIs" priority="2" operator="between" aboveAverage="0" equalAverage="0" bottom="0" percent="0" rank="0" text="" dxfId="3">
      <formula>0</formula>
      <formula>6</formula>
    </cfRule>
    <cfRule type="cellIs" priority="3" operator="between" aboveAverage="0" equalAverage="0" bottom="0" percent="0" rank="0" text="" dxfId="4">
      <formula>6.01</formula>
      <formula>25</formula>
    </cfRule>
    <cfRule type="cellIs" priority="4" operator="between" aboveAverage="0" equalAverage="0" bottom="0" percent="0" rank="0" text="" dxfId="5">
      <formula>25.01</formula>
      <formula>70</formula>
    </cfRule>
    <cfRule type="cellIs" priority="5" operator="between" aboveAverage="0" equalAverage="0" bottom="0" percent="0" rank="0" text="" dxfId="6">
      <formula>70.01</formula>
      <formula>120</formula>
    </cfRule>
    <cfRule type="cellIs" priority="6" operator="equal" aboveAverage="0" equalAverage="0" bottom="0" percent="0" rank="0" text="" dxfId="7">
      <formula>"über 120"</formula>
    </cfRule>
  </conditionalFormatting>
  <dataValidations count="1">
    <dataValidation allowBlank="false" errorStyle="stop" operator="between" showDropDown="false" showErrorMessage="false" showInputMessage="false" sqref="B6" type="list">
      <formula1>"2%,3%,4%,5%"</formula1>
      <formula2>0</formula2>
    </dataValidation>
  </dataValidations>
  <hyperlinks>
    <hyperlink ref="A4" r:id="rId1" display="➜ Online-Kabelrechner mit passenden Kabeln: www.solar-autark.com/kabelrechner"/>
    <hyperlink ref="B23" r:id="rId2" display="www.solar-autar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D835"/>
    <pageSetUpPr fitToPage="true"/>
  </sheetPr>
  <dimension ref="A1:O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10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A2" s="1"/>
      <c r="B2" s="1"/>
      <c r="C2" s="2" t="s">
        <v>64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6.5" hidden="false" customHeight="true" outlineLevel="0" collapsed="false">
      <c r="A3" s="1"/>
      <c r="B3" s="1"/>
      <c r="C3" s="3" t="s">
        <v>65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1.75" hidden="false" customHeight="true" outlineLevel="0" collapsed="false">
      <c r="A4" s="1"/>
      <c r="B4" s="1"/>
      <c r="C4" s="4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6" customFormat="false" ht="15" hidden="false" customHeight="false" outlineLevel="0" collapsed="false">
      <c r="B6" s="45" t="s">
        <v>66</v>
      </c>
      <c r="C6" s="46" t="s">
        <v>67</v>
      </c>
    </row>
    <row r="7" customFormat="false" ht="31.5" hidden="false" customHeight="true" outlineLevel="0" collapsed="false">
      <c r="B7" s="45"/>
      <c r="C7" s="47" t="s">
        <v>68</v>
      </c>
    </row>
    <row r="9" customFormat="false" ht="15" hidden="false" customHeight="false" outlineLevel="0" collapsed="false">
      <c r="B9" s="45" t="s">
        <v>69</v>
      </c>
      <c r="C9" s="46" t="s">
        <v>70</v>
      </c>
    </row>
    <row r="10" customFormat="false" ht="31.5" hidden="false" customHeight="true" outlineLevel="0" collapsed="false">
      <c r="B10" s="45"/>
      <c r="C10" s="47" t="s">
        <v>71</v>
      </c>
    </row>
    <row r="12" customFormat="false" ht="15" hidden="false" customHeight="false" outlineLevel="0" collapsed="false">
      <c r="B12" s="45" t="s">
        <v>72</v>
      </c>
      <c r="C12" s="46" t="s">
        <v>73</v>
      </c>
    </row>
    <row r="13" customFormat="false" ht="31.5" hidden="false" customHeight="true" outlineLevel="0" collapsed="false">
      <c r="B13" s="45"/>
      <c r="C13" s="47" t="s">
        <v>74</v>
      </c>
    </row>
    <row r="15" customFormat="false" ht="15" hidden="false" customHeight="false" outlineLevel="0" collapsed="false">
      <c r="B15" s="45" t="s">
        <v>75</v>
      </c>
      <c r="C15" s="46" t="s">
        <v>76</v>
      </c>
    </row>
    <row r="16" customFormat="false" ht="31.5" hidden="false" customHeight="true" outlineLevel="0" collapsed="false">
      <c r="B16" s="45"/>
      <c r="C16" s="47" t="s">
        <v>77</v>
      </c>
    </row>
    <row r="18" customFormat="false" ht="15" hidden="false" customHeight="false" outlineLevel="0" collapsed="false">
      <c r="B18" s="45" t="s">
        <v>78</v>
      </c>
      <c r="C18" s="46" t="s">
        <v>79</v>
      </c>
    </row>
    <row r="19" customFormat="false" ht="31.5" hidden="false" customHeight="true" outlineLevel="0" collapsed="false">
      <c r="B19" s="45"/>
      <c r="C19" s="47" t="s">
        <v>80</v>
      </c>
    </row>
    <row r="21" customFormat="false" ht="15" hidden="false" customHeight="false" outlineLevel="0" collapsed="false">
      <c r="B21" s="45" t="s">
        <v>81</v>
      </c>
      <c r="C21" s="46" t="s">
        <v>82</v>
      </c>
    </row>
    <row r="22" customFormat="false" ht="31.5" hidden="false" customHeight="true" outlineLevel="0" collapsed="false">
      <c r="B22" s="45"/>
      <c r="C22" s="47" t="s">
        <v>83</v>
      </c>
    </row>
    <row r="24" customFormat="false" ht="15" hidden="false" customHeight="false" outlineLevel="0" collapsed="false">
      <c r="B24" s="45" t="s">
        <v>84</v>
      </c>
      <c r="C24" s="46" t="s">
        <v>85</v>
      </c>
    </row>
    <row r="25" customFormat="false" ht="31.5" hidden="false" customHeight="true" outlineLevel="0" collapsed="false">
      <c r="B25" s="45"/>
      <c r="C25" s="47" t="s">
        <v>86</v>
      </c>
    </row>
    <row r="27" customFormat="false" ht="15" hidden="false" customHeight="false" outlineLevel="0" collapsed="false">
      <c r="B27" s="45" t="s">
        <v>87</v>
      </c>
      <c r="C27" s="46" t="s">
        <v>88</v>
      </c>
    </row>
    <row r="28" customFormat="false" ht="31.5" hidden="false" customHeight="true" outlineLevel="0" collapsed="false">
      <c r="B28" s="45"/>
      <c r="C28" s="47" t="s">
        <v>89</v>
      </c>
    </row>
    <row r="30" customFormat="false" ht="15" hidden="false" customHeight="false" outlineLevel="0" collapsed="false">
      <c r="B30" s="45" t="s">
        <v>90</v>
      </c>
      <c r="C30" s="46" t="s">
        <v>91</v>
      </c>
    </row>
    <row r="31" customFormat="false" ht="31.5" hidden="false" customHeight="true" outlineLevel="0" collapsed="false">
      <c r="B31" s="45"/>
      <c r="C31" s="47" t="s">
        <v>92</v>
      </c>
    </row>
    <row r="33" customFormat="false" ht="15" hidden="false" customHeight="false" outlineLevel="0" collapsed="false">
      <c r="B33" s="45" t="s">
        <v>93</v>
      </c>
      <c r="C33" s="46" t="s">
        <v>94</v>
      </c>
    </row>
    <row r="34" customFormat="false" ht="31.5" hidden="false" customHeight="true" outlineLevel="0" collapsed="false">
      <c r="B34" s="45"/>
      <c r="C34" s="47" t="s">
        <v>95</v>
      </c>
    </row>
    <row r="36" customFormat="false" ht="15" hidden="false" customHeight="false" outlineLevel="0" collapsed="false">
      <c r="C36" s="27" t="s">
        <v>96</v>
      </c>
    </row>
    <row r="38" customFormat="false" ht="15" hidden="false" customHeight="false" outlineLevel="0" collapsed="false">
      <c r="B38" s="28" t="s">
        <v>46</v>
      </c>
    </row>
    <row r="39" customFormat="false" ht="15" hidden="false" customHeight="false" outlineLevel="0" collapsed="false">
      <c r="B39" s="29" t="s">
        <v>47</v>
      </c>
    </row>
    <row r="40" customFormat="false" ht="15" hidden="false" customHeight="false" outlineLevel="0" collapsed="false">
      <c r="B40" s="30" t="s">
        <v>48</v>
      </c>
    </row>
  </sheetData>
  <mergeCells count="10">
    <mergeCell ref="B6:B7"/>
    <mergeCell ref="B9:B10"/>
    <mergeCell ref="B12:B13"/>
    <mergeCell ref="B15:B16"/>
    <mergeCell ref="B18:B19"/>
    <mergeCell ref="B21:B22"/>
    <mergeCell ref="B24:B25"/>
    <mergeCell ref="B27:B28"/>
    <mergeCell ref="B30:B31"/>
    <mergeCell ref="B33:B34"/>
  </mergeCells>
  <hyperlinks>
    <hyperlink ref="C4" r:id="rId1" display="➜ Online-Kabelrechner mit passenden Kabeln: www.solar-autark.com/kabelrechner"/>
    <hyperlink ref="C36" r:id="rId2" display="Querschnitt, Sicherung und passende Kabel online berechnen: www.solar-autark.com/kabelrechner"/>
    <hyperlink ref="B39" r:id="rId3" display="www.solar-autar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D835"/>
    <pageSetUpPr fitToPage="true"/>
  </sheetPr>
  <dimension ref="A1:O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3"/>
    <col collapsed="false" customWidth="true" hidden="false" outlineLevel="0" max="5" min="5" style="0" width="95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A2" s="1"/>
      <c r="B2" s="2" t="s">
        <v>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6.5" hidden="false" customHeight="true" outlineLevel="0" collapsed="false">
      <c r="A3" s="1"/>
      <c r="B3" s="3" t="s">
        <v>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1.75" hidden="false" customHeight="true" outlineLevel="0" collapsed="false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7" customFormat="false" ht="15" hidden="false" customHeight="false" outlineLevel="0" collapsed="false">
      <c r="B7" s="48" t="s">
        <v>99</v>
      </c>
      <c r="C7" s="48" t="s">
        <v>100</v>
      </c>
      <c r="E7" s="49" t="s">
        <v>101</v>
      </c>
    </row>
    <row r="8" customFormat="false" ht="15" hidden="false" customHeight="true" outlineLevel="0" collapsed="false">
      <c r="B8" s="50" t="n">
        <v>0.75</v>
      </c>
      <c r="C8" s="50" t="n">
        <v>6</v>
      </c>
      <c r="E8" s="51" t="s">
        <v>102</v>
      </c>
    </row>
    <row r="9" customFormat="false" ht="15" hidden="false" customHeight="false" outlineLevel="0" collapsed="false">
      <c r="B9" s="52" t="n">
        <v>1</v>
      </c>
      <c r="C9" s="52" t="n">
        <v>10</v>
      </c>
      <c r="E9" s="51"/>
    </row>
    <row r="10" customFormat="false" ht="15" hidden="false" customHeight="true" outlineLevel="0" collapsed="false">
      <c r="B10" s="50" t="n">
        <v>1.5</v>
      </c>
      <c r="C10" s="50" t="n">
        <v>16</v>
      </c>
      <c r="E10" s="51" t="s">
        <v>103</v>
      </c>
    </row>
    <row r="11" customFormat="false" ht="15" hidden="false" customHeight="false" outlineLevel="0" collapsed="false">
      <c r="B11" s="52" t="n">
        <v>2.5</v>
      </c>
      <c r="C11" s="52" t="n">
        <v>20</v>
      </c>
      <c r="E11" s="51"/>
    </row>
    <row r="12" customFormat="false" ht="15" hidden="false" customHeight="true" outlineLevel="0" collapsed="false">
      <c r="B12" s="50" t="n">
        <v>4</v>
      </c>
      <c r="C12" s="50" t="n">
        <v>25</v>
      </c>
      <c r="E12" s="51" t="s">
        <v>104</v>
      </c>
    </row>
    <row r="13" customFormat="false" ht="15" hidden="false" customHeight="false" outlineLevel="0" collapsed="false">
      <c r="B13" s="52" t="n">
        <v>6</v>
      </c>
      <c r="C13" s="52" t="n">
        <v>33</v>
      </c>
      <c r="E13" s="51"/>
    </row>
    <row r="14" customFormat="false" ht="15" hidden="false" customHeight="true" outlineLevel="0" collapsed="false">
      <c r="B14" s="50" t="n">
        <v>10</v>
      </c>
      <c r="C14" s="50" t="n">
        <v>45</v>
      </c>
      <c r="E14" s="51" t="s">
        <v>105</v>
      </c>
    </row>
    <row r="15" customFormat="false" ht="15" hidden="false" customHeight="false" outlineLevel="0" collapsed="false">
      <c r="B15" s="52" t="n">
        <v>16</v>
      </c>
      <c r="C15" s="52" t="n">
        <v>60</v>
      </c>
      <c r="E15" s="51"/>
    </row>
    <row r="16" customFormat="false" ht="15" hidden="false" customHeight="true" outlineLevel="0" collapsed="false">
      <c r="B16" s="50" t="n">
        <v>25</v>
      </c>
      <c r="C16" s="50" t="n">
        <v>80</v>
      </c>
      <c r="E16" s="51" t="s">
        <v>106</v>
      </c>
    </row>
    <row r="17" customFormat="false" ht="15" hidden="false" customHeight="false" outlineLevel="0" collapsed="false">
      <c r="B17" s="52" t="n">
        <v>35</v>
      </c>
      <c r="C17" s="52" t="n">
        <v>100</v>
      </c>
      <c r="E17" s="51"/>
    </row>
    <row r="18" customFormat="false" ht="15" hidden="false" customHeight="true" outlineLevel="0" collapsed="false">
      <c r="B18" s="50" t="n">
        <v>50</v>
      </c>
      <c r="C18" s="50" t="n">
        <v>125</v>
      </c>
      <c r="E18" s="51" t="s">
        <v>107</v>
      </c>
    </row>
    <row r="19" customFormat="false" ht="15" hidden="false" customHeight="false" outlineLevel="0" collapsed="false">
      <c r="B19" s="52" t="n">
        <v>70</v>
      </c>
      <c r="C19" s="52" t="n">
        <v>160</v>
      </c>
      <c r="E19" s="51"/>
    </row>
    <row r="20" customFormat="false" ht="15" hidden="false" customHeight="false" outlineLevel="0" collapsed="false">
      <c r="B20" s="50" t="n">
        <v>95</v>
      </c>
      <c r="C20" s="50" t="n">
        <v>195</v>
      </c>
    </row>
    <row r="21" customFormat="false" ht="15" hidden="false" customHeight="false" outlineLevel="0" collapsed="false">
      <c r="B21" s="52" t="n">
        <v>120</v>
      </c>
      <c r="C21" s="52" t="n">
        <v>225</v>
      </c>
    </row>
    <row r="24" customFormat="false" ht="15" hidden="false" customHeight="false" outlineLevel="0" collapsed="false">
      <c r="B24" s="41" t="s">
        <v>108</v>
      </c>
    </row>
    <row r="25" customFormat="false" ht="15" hidden="false" customHeight="false" outlineLevel="0" collapsed="false">
      <c r="B25" s="50" t="n">
        <v>5</v>
      </c>
    </row>
    <row r="26" customFormat="false" ht="15" hidden="false" customHeight="false" outlineLevel="0" collapsed="false">
      <c r="B26" s="52" t="n">
        <v>7.5</v>
      </c>
    </row>
    <row r="27" customFormat="false" ht="15" hidden="false" customHeight="false" outlineLevel="0" collapsed="false">
      <c r="B27" s="50" t="n">
        <v>10</v>
      </c>
    </row>
    <row r="28" customFormat="false" ht="15" hidden="false" customHeight="false" outlineLevel="0" collapsed="false">
      <c r="B28" s="52" t="n">
        <v>15</v>
      </c>
    </row>
    <row r="29" customFormat="false" ht="15" hidden="false" customHeight="false" outlineLevel="0" collapsed="false">
      <c r="B29" s="50" t="n">
        <v>20</v>
      </c>
    </row>
    <row r="30" customFormat="false" ht="15" hidden="false" customHeight="false" outlineLevel="0" collapsed="false">
      <c r="B30" s="52" t="n">
        <v>25</v>
      </c>
    </row>
    <row r="31" customFormat="false" ht="15" hidden="false" customHeight="false" outlineLevel="0" collapsed="false">
      <c r="B31" s="50" t="n">
        <v>30</v>
      </c>
    </row>
    <row r="32" customFormat="false" ht="15" hidden="false" customHeight="false" outlineLevel="0" collapsed="false">
      <c r="B32" s="52" t="n">
        <v>40</v>
      </c>
    </row>
    <row r="33" customFormat="false" ht="15" hidden="false" customHeight="false" outlineLevel="0" collapsed="false">
      <c r="B33" s="50" t="n">
        <v>50</v>
      </c>
    </row>
    <row r="34" customFormat="false" ht="15" hidden="false" customHeight="false" outlineLevel="0" collapsed="false">
      <c r="B34" s="52" t="n">
        <v>60</v>
      </c>
    </row>
    <row r="35" customFormat="false" ht="15" hidden="false" customHeight="false" outlineLevel="0" collapsed="false">
      <c r="B35" s="50" t="n">
        <v>70</v>
      </c>
    </row>
    <row r="36" customFormat="false" ht="15" hidden="false" customHeight="false" outlineLevel="0" collapsed="false">
      <c r="B36" s="52" t="n">
        <v>80</v>
      </c>
    </row>
    <row r="37" customFormat="false" ht="15" hidden="false" customHeight="false" outlineLevel="0" collapsed="false">
      <c r="B37" s="50" t="n">
        <v>100</v>
      </c>
    </row>
    <row r="38" customFormat="false" ht="15" hidden="false" customHeight="false" outlineLevel="0" collapsed="false">
      <c r="B38" s="52" t="n">
        <v>125</v>
      </c>
    </row>
    <row r="39" customFormat="false" ht="15" hidden="false" customHeight="false" outlineLevel="0" collapsed="false">
      <c r="B39" s="50" t="n">
        <v>150</v>
      </c>
    </row>
    <row r="40" customFormat="false" ht="15" hidden="false" customHeight="false" outlineLevel="0" collapsed="false">
      <c r="B40" s="52" t="n">
        <v>175</v>
      </c>
    </row>
    <row r="41" customFormat="false" ht="15" hidden="false" customHeight="false" outlineLevel="0" collapsed="false">
      <c r="B41" s="50" t="n">
        <v>200</v>
      </c>
    </row>
    <row r="42" customFormat="false" ht="15" hidden="false" customHeight="false" outlineLevel="0" collapsed="false">
      <c r="B42" s="52" t="n">
        <v>250</v>
      </c>
    </row>
    <row r="43" customFormat="false" ht="15" hidden="false" customHeight="false" outlineLevel="0" collapsed="false">
      <c r="B43" s="50" t="n">
        <v>300</v>
      </c>
    </row>
    <row r="46" customFormat="false" ht="15" hidden="false" customHeight="false" outlineLevel="0" collapsed="false">
      <c r="B46" s="28" t="s">
        <v>46</v>
      </c>
    </row>
    <row r="47" customFormat="false" ht="15" hidden="false" customHeight="false" outlineLevel="0" collapsed="false">
      <c r="B47" s="29" t="s">
        <v>47</v>
      </c>
    </row>
    <row r="48" customFormat="false" ht="15" hidden="false" customHeight="false" outlineLevel="0" collapsed="false">
      <c r="B48" s="30" t="s">
        <v>48</v>
      </c>
    </row>
  </sheetData>
  <mergeCells count="6">
    <mergeCell ref="E8:E9"/>
    <mergeCell ref="E10:E11"/>
    <mergeCell ref="E12:E13"/>
    <mergeCell ref="E14:E15"/>
    <mergeCell ref="E16:E17"/>
    <mergeCell ref="E18:E19"/>
  </mergeCells>
  <hyperlinks>
    <hyperlink ref="B4" r:id="rId1" display="➜ Online-Kabelrechner mit passenden Kabeln: www.solar-autark.com/kabelrechner"/>
    <hyperlink ref="B47" r:id="rId2" display="www.solar-autark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2026-09-26T08:33:04Z</dcterms:created>
  <dc:creator>openpyxl</dc:creator>
  <dc:description/>
  <dc:language>en-US</dc:language>
  <cp:lastModifiedBy/>
  <dcterms:modified xsi:type="dcterms:W3CDTF">2026-09-26T08:33:04Z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